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PAG. 1°" sheetId="1" r:id="rId1"/>
    <sheet name="°" sheetId="2" r:id="rId2"/>
  </sheets>
  <definedNames/>
  <calcPr fullCalcOnLoad="1"/>
</workbook>
</file>

<file path=xl/sharedStrings.xml><?xml version="1.0" encoding="utf-8"?>
<sst xmlns="http://schemas.openxmlformats.org/spreadsheetml/2006/main" count="878" uniqueCount="229">
  <si>
    <t>Data reg.</t>
  </si>
  <si>
    <t>Numero doc.</t>
  </si>
  <si>
    <t>Descrizione</t>
  </si>
  <si>
    <t>Dare</t>
  </si>
  <si>
    <t>TELEPASS SPA</t>
  </si>
  <si>
    <t>17/01/2020</t>
  </si>
  <si>
    <t>VODAFONE OMNITEL N.V.</t>
  </si>
  <si>
    <t>22/01/2020</t>
  </si>
  <si>
    <t>VISIRUN S.p.a.</t>
  </si>
  <si>
    <t>24/01/2020</t>
  </si>
  <si>
    <t>JCB FINANCE</t>
  </si>
  <si>
    <t>29/01/2020</t>
  </si>
  <si>
    <t>Monterisi Domenico Rosario</t>
  </si>
  <si>
    <t xml:space="preserve">     2/00</t>
  </si>
  <si>
    <t>Infante Riccardo</t>
  </si>
  <si>
    <t>30/01/2020</t>
  </si>
  <si>
    <t>SGS ITALIA SPA</t>
  </si>
  <si>
    <t>S.I.P.A.   s.p.a.</t>
  </si>
  <si>
    <t>GIORGINO GIUSEPPE</t>
  </si>
  <si>
    <t>ELCOM DISTRIBUZIONE SRL</t>
  </si>
  <si>
    <t>NEW EDISON DI SGARRA SAVINO</t>
  </si>
  <si>
    <t>LAMECCANICASF SRL</t>
  </si>
  <si>
    <t>LOSITO NUNZIA (S.I.T.A.)</t>
  </si>
  <si>
    <t>DE CILLIS L. - F.LLI LAFIANDRA G.&amp; C. SN</t>
  </si>
  <si>
    <t>INITWEB SRL</t>
  </si>
  <si>
    <t>31/01/2020</t>
  </si>
  <si>
    <t>HERA COMM SRL</t>
  </si>
  <si>
    <t>05/02/2020</t>
  </si>
  <si>
    <t>FONO VI.PI. ITALIA SPA</t>
  </si>
  <si>
    <t>12/02/2020</t>
  </si>
  <si>
    <t>LEONE MICHELINA</t>
  </si>
  <si>
    <t>LATTANZIO MICHELANGELO</t>
  </si>
  <si>
    <t>GUGLIELMI PASQUALE</t>
  </si>
  <si>
    <t>ARUBA SPA</t>
  </si>
  <si>
    <t>13/02/2020</t>
  </si>
  <si>
    <t>TIM spa</t>
  </si>
  <si>
    <t>21/02/2020</t>
  </si>
  <si>
    <t>28/02/2020</t>
  </si>
  <si>
    <t>03/03/2020</t>
  </si>
  <si>
    <t>ENI GAS E LUCE SPA</t>
  </si>
  <si>
    <t>04/03/2020</t>
  </si>
  <si>
    <t xml:space="preserve">     4/00</t>
  </si>
  <si>
    <t>09/03/2020</t>
  </si>
  <si>
    <t>18/03/2020</t>
  </si>
  <si>
    <t>19/03/2020</t>
  </si>
  <si>
    <t>ECO CHIMICA S.R.L.</t>
  </si>
  <si>
    <t>NARDUCCIFERRO SRL</t>
  </si>
  <si>
    <t>REGANO MARMI dei F.lli REGANO NICOLA,</t>
  </si>
  <si>
    <t>SGARAMELLA GIUSEPPE (O.M.)</t>
  </si>
  <si>
    <t>PARTICOLORI  SRL</t>
  </si>
  <si>
    <t>IDRO CENTER sas</t>
  </si>
  <si>
    <t>PROGETTO VOGUE SRL</t>
  </si>
  <si>
    <t>ALLUCOM snc</t>
  </si>
  <si>
    <t>ERREBIAN  SPA</t>
  </si>
  <si>
    <t>LZ FERRAMENTA s.n.c. di Zagaria L. &amp;</t>
  </si>
  <si>
    <t>TESSE RICCARDO</t>
  </si>
  <si>
    <t>TESORO VINCENZO</t>
  </si>
  <si>
    <t>ZIPPO srl</t>
  </si>
  <si>
    <t>TRASPORTI FATONE snc</t>
  </si>
  <si>
    <t>ELETTROMECCANICA  SNC DI D'AMBROSIO M.LE</t>
  </si>
  <si>
    <t>L'ARTIGIAN VETRO di GIUSEPPE FORNELLI SA</t>
  </si>
  <si>
    <t>AUTORICAMBI F.LLI LOMUSCIO sas</t>
  </si>
  <si>
    <t>I.ME.VI. IST.MERID.VIGIL. srl</t>
  </si>
  <si>
    <t>INFOR2000 s.r.l.</t>
  </si>
  <si>
    <t>KARTOTECNICA DI LIONETTI GIUSEPPE</t>
  </si>
  <si>
    <t>ADDATI G. &amp; PRODON F. s.n.c.</t>
  </si>
  <si>
    <t>20/03/2020</t>
  </si>
  <si>
    <t>TUTT'EDILIZIA snc</t>
  </si>
  <si>
    <t>CAMPANALE AUTORICAMBI SRL</t>
  </si>
  <si>
    <t>MANSI LUIGI FERRAMENTA M.G.</t>
  </si>
  <si>
    <t>COSTRUZIONI MAZZEO SRL</t>
  </si>
  <si>
    <t>HOBBY POINT di</t>
  </si>
  <si>
    <t>TE.SA. ANTINCENDIO SRL</t>
  </si>
  <si>
    <t>FIRE PROTECTION SYSTEM SRL</t>
  </si>
  <si>
    <t>MAGGIOLI SPA</t>
  </si>
  <si>
    <t>CALCESTRUZZI SFORZA SRL</t>
  </si>
  <si>
    <t xml:space="preserve">   713/00</t>
  </si>
  <si>
    <t>PORZIOTTA Paolo</t>
  </si>
  <si>
    <t>SFORZA MICHELE</t>
  </si>
  <si>
    <t>FOR.MEC. srL</t>
  </si>
  <si>
    <t>EDIL ALICINO FORNITURE SRL</t>
  </si>
  <si>
    <t>E.M.Q. - DIN SRL</t>
  </si>
  <si>
    <t>SIA SRL</t>
  </si>
  <si>
    <t>LEGNO ITALIA SRL</t>
  </si>
  <si>
    <t>CENTRO REVISIONI DI PORRO LUIGI</t>
  </si>
  <si>
    <t>NUOVA R.A.C. snc</t>
  </si>
  <si>
    <t>FERRAMENTA MARTINO  DI RICCARDO</t>
  </si>
  <si>
    <t>23/03/2020</t>
  </si>
  <si>
    <t>27/03/2020</t>
  </si>
  <si>
    <t>Aretek srls</t>
  </si>
  <si>
    <t>31/03/2020</t>
  </si>
  <si>
    <t xml:space="preserve">     6/00</t>
  </si>
  <si>
    <t>06/04/2020</t>
  </si>
  <si>
    <t>STUDIO LEGALE ASS.TO DEGLI AVV.TI STOLFA</t>
  </si>
  <si>
    <t xml:space="preserve">    94/00</t>
  </si>
  <si>
    <t>07/04/2020</t>
  </si>
  <si>
    <t xml:space="preserve">    17/00</t>
  </si>
  <si>
    <t>14/04/2020</t>
  </si>
  <si>
    <t>16/04/2020</t>
  </si>
  <si>
    <t>20/04/2020</t>
  </si>
  <si>
    <t>27/04/2020</t>
  </si>
  <si>
    <t>29/04/2020</t>
  </si>
  <si>
    <t>30/04/2020</t>
  </si>
  <si>
    <t>PA.AB. S.R.L.</t>
  </si>
  <si>
    <t>05/05/2020</t>
  </si>
  <si>
    <t>ALBRIZIO MAURO ANTONIO</t>
  </si>
  <si>
    <t>13/05/2020</t>
  </si>
  <si>
    <t>Drogheria &amp; Coloniali Prudente</t>
  </si>
  <si>
    <t>CORDINI SRL</t>
  </si>
  <si>
    <t>FOR PARTNERS S.R.L.S.</t>
  </si>
  <si>
    <t>TESORO SRL</t>
  </si>
  <si>
    <t>FARMACIA VITTI DOTT. STEFANO</t>
  </si>
  <si>
    <t>MEDICA SUD srl</t>
  </si>
  <si>
    <t xml:space="preserve">     8/00</t>
  </si>
  <si>
    <t>18/05/2020</t>
  </si>
  <si>
    <t>19/05/2020</t>
  </si>
  <si>
    <t>28/05/2020</t>
  </si>
  <si>
    <t>29/05/2020</t>
  </si>
  <si>
    <t>15/06/2020</t>
  </si>
  <si>
    <t xml:space="preserve">    10/00</t>
  </si>
  <si>
    <t>MANGIONE CHRISTIENCARLO</t>
  </si>
  <si>
    <t>22/06/2020</t>
  </si>
  <si>
    <t>23/06/2020</t>
  </si>
  <si>
    <t>30/06/2020</t>
  </si>
  <si>
    <t>02/07/2020</t>
  </si>
  <si>
    <t>07/07/2020</t>
  </si>
  <si>
    <t xml:space="preserve">   128/00</t>
  </si>
  <si>
    <t xml:space="preserve">    30/00</t>
  </si>
  <si>
    <t>09/07/2020</t>
  </si>
  <si>
    <t>SUD AGRICOLA F.LLI ZINNI SNC</t>
  </si>
  <si>
    <t>MOVITER RIPARAZIONI s.a.s.</t>
  </si>
  <si>
    <t>GAROFOLI SPA</t>
  </si>
  <si>
    <t>ACMEI SUD SPA</t>
  </si>
  <si>
    <t>LIBRERIA PATIERNO SRL</t>
  </si>
  <si>
    <t>15/07/2020</t>
  </si>
  <si>
    <t>CIVITA RICCARDO</t>
  </si>
  <si>
    <t>O.M.E. DI CIALDELLA F. &amp; C. snc</t>
  </si>
  <si>
    <t>LISO MARIO</t>
  </si>
  <si>
    <t>RIA GRANT THORNTON</t>
  </si>
  <si>
    <t>16/07/2020</t>
  </si>
  <si>
    <t>20/07/2020</t>
  </si>
  <si>
    <t>Acquaviva S.R.L. Unipersonale</t>
  </si>
  <si>
    <t>FASANELLA   DOTT.VINCENZO</t>
  </si>
  <si>
    <t>FINISH VILLAGE SRL</t>
  </si>
  <si>
    <t>22/07/2020</t>
  </si>
  <si>
    <t xml:space="preserve">     9/00</t>
  </si>
  <si>
    <t>23/07/2020</t>
  </si>
  <si>
    <t>27/07/2020</t>
  </si>
  <si>
    <t>30/07/2020</t>
  </si>
  <si>
    <t>07/08/2020</t>
  </si>
  <si>
    <t>13/08/2020</t>
  </si>
  <si>
    <t>14/08/2020</t>
  </si>
  <si>
    <t xml:space="preserve">    14/00</t>
  </si>
  <si>
    <t>25/08/2020</t>
  </si>
  <si>
    <t>SANITARIA + BENESSSERE DI</t>
  </si>
  <si>
    <t>28/08/2020</t>
  </si>
  <si>
    <t>31/08/2020</t>
  </si>
  <si>
    <t>08/09/2020</t>
  </si>
  <si>
    <t>14/09/2020</t>
  </si>
  <si>
    <t xml:space="preserve">    15/00</t>
  </si>
  <si>
    <t>15/09/2020</t>
  </si>
  <si>
    <t>27/11/2020</t>
  </si>
  <si>
    <t>INVEST &amp; ENGINEERING srl</t>
  </si>
  <si>
    <t>data doc.</t>
  </si>
  <si>
    <t>28/01/2020</t>
  </si>
  <si>
    <t>26/02/2020</t>
  </si>
  <si>
    <t>30/03/2020</t>
  </si>
  <si>
    <t>08/06/2020</t>
  </si>
  <si>
    <t>12/00</t>
  </si>
  <si>
    <t>06/08/2020</t>
  </si>
  <si>
    <t>07/09/2020</t>
  </si>
  <si>
    <t>30/09/219</t>
  </si>
  <si>
    <t>59/00</t>
  </si>
  <si>
    <t>0700</t>
  </si>
  <si>
    <t>04/03/202</t>
  </si>
  <si>
    <t>ACCONTO 135</t>
  </si>
  <si>
    <t>37/12/2019</t>
  </si>
  <si>
    <t>07/10/219</t>
  </si>
  <si>
    <t>ACC.TO  450</t>
  </si>
  <si>
    <t>S.DO 450</t>
  </si>
  <si>
    <t>Avv.to FRANCO DOMENICO</t>
  </si>
  <si>
    <t>INFOR 2000</t>
  </si>
  <si>
    <t>DOTT.VINCENZO POMPILIO</t>
  </si>
  <si>
    <t>VISIRUN</t>
  </si>
  <si>
    <t>IDROCENTER</t>
  </si>
  <si>
    <t>7833</t>
  </si>
  <si>
    <t>KUWAIT PETROLEAUM</t>
  </si>
  <si>
    <t>E.M.Q. DIN SRL</t>
  </si>
  <si>
    <t>ERREBIAN SPA</t>
  </si>
  <si>
    <t>NUOVA RAC SNC</t>
  </si>
  <si>
    <t xml:space="preserve"> S.I.P.A. SPA</t>
  </si>
  <si>
    <t>S.I.P.A. SPA</t>
  </si>
  <si>
    <t>L'ARTIGIAN VETRO di GIUSEPPE FORNELLI</t>
  </si>
  <si>
    <t>FOR MEC SRL</t>
  </si>
  <si>
    <t>INVEST &amp; ENGINEERING</t>
  </si>
  <si>
    <t>ORGANIZZAZIONE FUNEBRE TROIA</t>
  </si>
  <si>
    <t>29</t>
  </si>
  <si>
    <t>82</t>
  </si>
  <si>
    <t>VODAFONE</t>
  </si>
  <si>
    <t>DOTT.ANTONIO MANSI</t>
  </si>
  <si>
    <t>DOTT.SILVIA ARDUA d'ALESIO</t>
  </si>
  <si>
    <t>GIUFFRE' FRANCIS LEFEBVRE</t>
  </si>
  <si>
    <t xml:space="preserve">92E </t>
  </si>
  <si>
    <t>FARMACIA PADRE PIO</t>
  </si>
  <si>
    <t>S.C.E.A.P.</t>
  </si>
  <si>
    <t>S.I.T.A. di LOSITO NUNZIA</t>
  </si>
  <si>
    <t>1146</t>
  </si>
  <si>
    <t>EDIL ALICINO SRL</t>
  </si>
  <si>
    <t>F.A.P.E. SRL</t>
  </si>
  <si>
    <t>EDIDFORNITURE SAS</t>
  </si>
  <si>
    <t>FERRAMENTA MARTINO di R. MARTINO &amp; C.</t>
  </si>
  <si>
    <t>ARTINGRAPH</t>
  </si>
  <si>
    <t>I.ME.VI SRL</t>
  </si>
  <si>
    <t>CENTRO REVISIONI PORRO</t>
  </si>
  <si>
    <t>SUD AGRICOLA F.LLI ZINNI</t>
  </si>
  <si>
    <t>ACMEI SUD</t>
  </si>
  <si>
    <t>ECOCHIMICA</t>
  </si>
  <si>
    <t>EREBBIAN SPA</t>
  </si>
  <si>
    <t>DE FEO PANTALEO</t>
  </si>
  <si>
    <t>TRASPORTI FATONE SNC</t>
  </si>
  <si>
    <t>NEW EDISON</t>
  </si>
  <si>
    <t>LAMECCANICASF</t>
  </si>
  <si>
    <t>AUTORICAMBI F.LLI LOMUSCIO</t>
  </si>
  <si>
    <t>NC/22</t>
  </si>
  <si>
    <t>IDROCENTER SAS</t>
  </si>
  <si>
    <t>LZ FERRAMENTA SAS</t>
  </si>
  <si>
    <t>PARTICOLORI SRL</t>
  </si>
  <si>
    <t>NC/9437</t>
  </si>
  <si>
    <t>31/11/2020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</si>
</sst>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  <numFmt numFmtId="173" formatCode="00000"/>
    <numFmt numFmtId="174" formatCode="&quot;€&quot;\ #,##0.00"/>
  </numFmts>
  <fonts count="40">
    <font>
      <sz val="10"/>
      <name val="Arial"/>
      <family val="0"/>
    </font>
    <font>
      <b/>
      <sz val="8"/>
      <color indexed="63"/>
      <name val="Tahoma"/>
      <family val="0"/>
    </font>
    <font>
      <sz val="8"/>
      <color indexed="63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41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9" fontId="2" fillId="34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9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49" fontId="2" fillId="34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14" fontId="1" fillId="33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 horizontal="right"/>
    </xf>
    <xf numFmtId="14" fontId="0" fillId="0" borderId="0" xfId="0" applyNumberFormat="1" applyAlignment="1">
      <alignment/>
    </xf>
    <xf numFmtId="14" fontId="1" fillId="33" borderId="10" xfId="0" applyNumberFormat="1" applyFont="1" applyFill="1" applyBorder="1" applyAlignment="1">
      <alignment horizontal="right"/>
    </xf>
    <xf numFmtId="14" fontId="2" fillId="34" borderId="10" xfId="0" applyNumberFormat="1" applyFont="1" applyFill="1" applyBorder="1" applyAlignment="1">
      <alignment horizontal="right"/>
    </xf>
    <xf numFmtId="14" fontId="0" fillId="0" borderId="0" xfId="0" applyNumberFormat="1" applyAlignment="1">
      <alignment horizontal="right"/>
    </xf>
    <xf numFmtId="4" fontId="2" fillId="34" borderId="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 horizontal="left"/>
    </xf>
    <xf numFmtId="4" fontId="39" fillId="0" borderId="0" xfId="0" applyNumberFormat="1" applyFont="1" applyAlignment="1">
      <alignment/>
    </xf>
    <xf numFmtId="0" fontId="0" fillId="0" borderId="0" xfId="0" applyFont="1" applyAlignment="1">
      <alignment/>
    </xf>
    <xf numFmtId="14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14" fontId="3" fillId="34" borderId="10" xfId="0" applyNumberFormat="1" applyFont="1" applyFill="1" applyBorder="1" applyAlignment="1">
      <alignment horizontal="right"/>
    </xf>
    <xf numFmtId="49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2" fillId="34" borderId="10" xfId="0" applyFont="1" applyFill="1" applyBorder="1" applyAlignment="1" quotePrefix="1">
      <alignment horizontal="right"/>
    </xf>
    <xf numFmtId="0" fontId="2" fillId="34" borderId="0" xfId="0" applyFont="1" applyFill="1" applyBorder="1" applyAlignment="1">
      <alignment horizontal="right"/>
    </xf>
    <xf numFmtId="174" fontId="1" fillId="33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/>
    </xf>
    <xf numFmtId="174" fontId="3" fillId="34" borderId="1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3" fillId="0" borderId="0" xfId="0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5"/>
  <sheetViews>
    <sheetView zoomScalePageLayoutView="0" workbookViewId="0" topLeftCell="A34">
      <selection activeCell="I56" sqref="I56"/>
    </sheetView>
  </sheetViews>
  <sheetFormatPr defaultColWidth="9.140625" defaultRowHeight="12.75"/>
  <cols>
    <col min="1" max="1" width="8.8515625" style="17" customWidth="1"/>
    <col min="2" max="2" width="10.8515625" style="9" customWidth="1"/>
    <col min="3" max="3" width="10.8515625" style="20" customWidth="1"/>
    <col min="4" max="4" width="41.28125" style="0" customWidth="1"/>
    <col min="5" max="5" width="14.8515625" style="0" customWidth="1"/>
    <col min="7" max="7" width="9.140625" style="0" bestFit="1" customWidth="1"/>
  </cols>
  <sheetData>
    <row r="1" spans="1:5" ht="12.75">
      <c r="A1" s="14" t="s">
        <v>0</v>
      </c>
      <c r="B1" s="6" t="s">
        <v>1</v>
      </c>
      <c r="C1" s="18" t="s">
        <v>163</v>
      </c>
      <c r="D1" s="1" t="s">
        <v>2</v>
      </c>
      <c r="E1" s="1" t="s">
        <v>3</v>
      </c>
    </row>
    <row r="2" spans="1:5" ht="12.75">
      <c r="A2" s="4" t="s">
        <v>5</v>
      </c>
      <c r="B2" s="7">
        <v>2295</v>
      </c>
      <c r="C2" s="19">
        <v>43827</v>
      </c>
      <c r="D2" s="2" t="s">
        <v>6</v>
      </c>
      <c r="E2" s="3">
        <v>1636.8</v>
      </c>
    </row>
    <row r="3" spans="1:5" ht="12.75">
      <c r="A3" s="4" t="s">
        <v>7</v>
      </c>
      <c r="B3" s="7">
        <v>1371</v>
      </c>
      <c r="C3" s="19">
        <v>43837</v>
      </c>
      <c r="D3" s="2" t="s">
        <v>8</v>
      </c>
      <c r="E3" s="3">
        <v>150</v>
      </c>
    </row>
    <row r="4" spans="1:5" s="24" customFormat="1" ht="12.75">
      <c r="A4" s="25" t="s">
        <v>9</v>
      </c>
      <c r="B4" s="26">
        <v>5550</v>
      </c>
      <c r="C4" s="27">
        <v>43816</v>
      </c>
      <c r="D4" s="28" t="s">
        <v>10</v>
      </c>
      <c r="E4" s="29">
        <v>15</v>
      </c>
    </row>
    <row r="5" spans="1:5" s="24" customFormat="1" ht="12.75">
      <c r="A5" s="25" t="s">
        <v>9</v>
      </c>
      <c r="B5" s="26">
        <v>6515</v>
      </c>
      <c r="C5" s="27">
        <v>43829</v>
      </c>
      <c r="D5" s="28" t="s">
        <v>10</v>
      </c>
      <c r="E5" s="29">
        <v>380</v>
      </c>
    </row>
    <row r="6" spans="1:5" s="24" customFormat="1" ht="12.75">
      <c r="A6" s="25" t="s">
        <v>9</v>
      </c>
      <c r="B6" s="26">
        <v>2049</v>
      </c>
      <c r="C6" s="27">
        <v>43858</v>
      </c>
      <c r="D6" s="28" t="s">
        <v>10</v>
      </c>
      <c r="E6" s="29">
        <v>15</v>
      </c>
    </row>
    <row r="7" spans="1:6" s="24" customFormat="1" ht="12.75">
      <c r="A7" s="25" t="s">
        <v>9</v>
      </c>
      <c r="B7" s="26">
        <v>2050</v>
      </c>
      <c r="C7" s="27">
        <v>43858</v>
      </c>
      <c r="D7" s="28" t="s">
        <v>10</v>
      </c>
      <c r="E7" s="29">
        <v>55.17</v>
      </c>
      <c r="F7" s="30"/>
    </row>
    <row r="8" spans="1:5" ht="12.75">
      <c r="A8" s="4" t="s">
        <v>11</v>
      </c>
      <c r="B8" s="7">
        <v>6</v>
      </c>
      <c r="C8" s="19">
        <v>43867</v>
      </c>
      <c r="D8" s="2" t="s">
        <v>12</v>
      </c>
      <c r="E8" s="3">
        <v>1000</v>
      </c>
    </row>
    <row r="9" spans="1:5" ht="12.75">
      <c r="A9" s="4" t="s">
        <v>11</v>
      </c>
      <c r="B9" s="8" t="s">
        <v>13</v>
      </c>
      <c r="C9" s="16" t="s">
        <v>164</v>
      </c>
      <c r="D9" s="2" t="s">
        <v>14</v>
      </c>
      <c r="E9" s="3">
        <v>2493.86</v>
      </c>
    </row>
    <row r="10" spans="1:5" ht="12.75">
      <c r="A10" s="4" t="s">
        <v>15</v>
      </c>
      <c r="B10" s="7">
        <v>2830</v>
      </c>
      <c r="C10" s="19">
        <v>43741</v>
      </c>
      <c r="D10" s="2" t="s">
        <v>16</v>
      </c>
      <c r="E10" s="3">
        <v>1152.99</v>
      </c>
    </row>
    <row r="11" spans="1:5" ht="12.75">
      <c r="A11" s="4" t="s">
        <v>15</v>
      </c>
      <c r="B11" s="7">
        <v>138</v>
      </c>
      <c r="C11" s="19">
        <v>43616</v>
      </c>
      <c r="D11" s="2" t="s">
        <v>17</v>
      </c>
      <c r="E11" s="3">
        <v>5412.6</v>
      </c>
    </row>
    <row r="12" spans="1:5" ht="12.75">
      <c r="A12" s="4" t="s">
        <v>15</v>
      </c>
      <c r="B12" s="7">
        <v>1577</v>
      </c>
      <c r="C12" s="19">
        <v>43738</v>
      </c>
      <c r="D12" s="2" t="s">
        <v>18</v>
      </c>
      <c r="E12" s="3">
        <v>3715.06</v>
      </c>
    </row>
    <row r="13" spans="1:5" ht="12.75">
      <c r="A13" s="4" t="s">
        <v>15</v>
      </c>
      <c r="B13" s="7">
        <v>869</v>
      </c>
      <c r="C13" s="19">
        <v>43769</v>
      </c>
      <c r="D13" s="2" t="s">
        <v>19</v>
      </c>
      <c r="E13" s="3">
        <v>2304.23</v>
      </c>
    </row>
    <row r="14" spans="1:5" ht="12.75">
      <c r="A14" s="4" t="s">
        <v>15</v>
      </c>
      <c r="B14" s="7">
        <v>128</v>
      </c>
      <c r="C14" s="19">
        <v>43585</v>
      </c>
      <c r="D14" s="2" t="s">
        <v>20</v>
      </c>
      <c r="E14" s="3">
        <v>2607.44</v>
      </c>
    </row>
    <row r="15" spans="1:5" ht="12.75">
      <c r="A15" s="4" t="s">
        <v>15</v>
      </c>
      <c r="B15" s="7" t="s">
        <v>178</v>
      </c>
      <c r="C15" s="19">
        <v>43635</v>
      </c>
      <c r="D15" s="2" t="s">
        <v>21</v>
      </c>
      <c r="E15" s="3">
        <v>755</v>
      </c>
    </row>
    <row r="16" spans="1:5" ht="12.75">
      <c r="A16" s="4" t="s">
        <v>15</v>
      </c>
      <c r="B16" s="7">
        <v>418</v>
      </c>
      <c r="C16" s="19">
        <v>43585</v>
      </c>
      <c r="D16" s="2" t="s">
        <v>22</v>
      </c>
      <c r="E16" s="3">
        <f>527.78-95.17</f>
        <v>432.60999999999996</v>
      </c>
    </row>
    <row r="17" spans="1:5" ht="12.75">
      <c r="A17" s="4" t="s">
        <v>15</v>
      </c>
      <c r="B17" s="7">
        <v>554</v>
      </c>
      <c r="C17" s="19">
        <v>43616</v>
      </c>
      <c r="D17" s="2" t="s">
        <v>22</v>
      </c>
      <c r="E17" s="3">
        <f>190.03-34.27</f>
        <v>155.76</v>
      </c>
    </row>
    <row r="18" spans="1:5" ht="12.75">
      <c r="A18" s="4" t="s">
        <v>15</v>
      </c>
      <c r="B18" s="7">
        <v>691</v>
      </c>
      <c r="C18" s="19">
        <v>43646</v>
      </c>
      <c r="D18" s="2" t="s">
        <v>22</v>
      </c>
      <c r="E18" s="3">
        <f>42.29-7.63</f>
        <v>34.66</v>
      </c>
    </row>
    <row r="19" spans="1:6" ht="12.75">
      <c r="A19" s="4" t="s">
        <v>15</v>
      </c>
      <c r="B19" s="7">
        <v>838</v>
      </c>
      <c r="C19" s="19">
        <v>43677</v>
      </c>
      <c r="D19" s="2" t="s">
        <v>22</v>
      </c>
      <c r="E19" s="3">
        <f>228.32-41.17</f>
        <v>187.14999999999998</v>
      </c>
      <c r="F19" s="23"/>
    </row>
    <row r="20" spans="1:5" ht="12.75">
      <c r="A20" s="4" t="s">
        <v>15</v>
      </c>
      <c r="B20" s="7">
        <v>139</v>
      </c>
      <c r="C20" s="19">
        <v>43616</v>
      </c>
      <c r="D20" s="2" t="s">
        <v>17</v>
      </c>
      <c r="E20" s="3">
        <v>7822.5</v>
      </c>
    </row>
    <row r="21" spans="1:5" ht="12.75">
      <c r="A21" s="4" t="s">
        <v>15</v>
      </c>
      <c r="B21" s="7">
        <v>197</v>
      </c>
      <c r="C21" s="19">
        <v>43854</v>
      </c>
      <c r="D21" s="2" t="s">
        <v>23</v>
      </c>
      <c r="E21" s="3">
        <v>254.67</v>
      </c>
    </row>
    <row r="22" spans="1:5" ht="12.75">
      <c r="A22" s="4" t="s">
        <v>15</v>
      </c>
      <c r="B22" s="7">
        <v>2382</v>
      </c>
      <c r="C22" s="19">
        <v>43747</v>
      </c>
      <c r="D22" s="2" t="s">
        <v>24</v>
      </c>
      <c r="E22" s="3">
        <v>705.62</v>
      </c>
    </row>
    <row r="23" spans="1:5" ht="12.75">
      <c r="A23" s="4" t="s">
        <v>25</v>
      </c>
      <c r="B23" s="7">
        <v>21613</v>
      </c>
      <c r="C23" s="19">
        <v>43841</v>
      </c>
      <c r="D23" s="2" t="s">
        <v>26</v>
      </c>
      <c r="E23" s="3">
        <v>209.67</v>
      </c>
    </row>
    <row r="24" spans="1:5" ht="12.75">
      <c r="A24" s="4" t="s">
        <v>25</v>
      </c>
      <c r="B24" s="7">
        <v>21614</v>
      </c>
      <c r="C24" s="19">
        <v>43841</v>
      </c>
      <c r="D24" s="2" t="s">
        <v>26</v>
      </c>
      <c r="E24" s="3">
        <v>453.56</v>
      </c>
    </row>
    <row r="25" spans="1:5" ht="12.75">
      <c r="A25" s="4" t="s">
        <v>27</v>
      </c>
      <c r="B25" s="7">
        <v>2610</v>
      </c>
      <c r="C25" s="19">
        <v>43312</v>
      </c>
      <c r="D25" s="2" t="s">
        <v>28</v>
      </c>
      <c r="E25" s="3">
        <v>3000</v>
      </c>
    </row>
    <row r="26" spans="1:5" ht="12.75">
      <c r="A26" s="4" t="s">
        <v>29</v>
      </c>
      <c r="B26" s="8" t="s">
        <v>13</v>
      </c>
      <c r="C26" s="19">
        <v>43842</v>
      </c>
      <c r="D26" s="2" t="s">
        <v>30</v>
      </c>
      <c r="E26" s="3">
        <v>2253.11</v>
      </c>
    </row>
    <row r="27" spans="1:5" ht="12.75">
      <c r="A27" s="4" t="s">
        <v>29</v>
      </c>
      <c r="B27" s="12" t="s">
        <v>172</v>
      </c>
      <c r="C27" s="19">
        <v>43874</v>
      </c>
      <c r="D27" s="2" t="s">
        <v>31</v>
      </c>
      <c r="E27" s="3">
        <v>1636.59</v>
      </c>
    </row>
    <row r="28" spans="1:5" ht="12.75">
      <c r="A28" s="4" t="s">
        <v>29</v>
      </c>
      <c r="B28" s="7">
        <v>1</v>
      </c>
      <c r="C28" s="16">
        <v>43873</v>
      </c>
      <c r="D28" s="2" t="s">
        <v>32</v>
      </c>
      <c r="E28" s="3">
        <v>1595.28</v>
      </c>
    </row>
    <row r="29" spans="1:5" ht="12.75">
      <c r="A29" s="4" t="s">
        <v>29</v>
      </c>
      <c r="B29" s="7">
        <v>715</v>
      </c>
      <c r="C29" s="19">
        <v>43890</v>
      </c>
      <c r="D29" s="2" t="s">
        <v>33</v>
      </c>
      <c r="E29" s="3">
        <v>94.67</v>
      </c>
    </row>
    <row r="30" spans="1:5" ht="12.75">
      <c r="A30" s="15" t="s">
        <v>29</v>
      </c>
      <c r="B30" s="7">
        <v>140</v>
      </c>
      <c r="C30" s="19">
        <v>43616</v>
      </c>
      <c r="D30" s="2" t="s">
        <v>17</v>
      </c>
      <c r="E30" s="3">
        <f>2875.95-518.61</f>
        <v>2357.3399999999997</v>
      </c>
    </row>
    <row r="31" spans="1:5" ht="12.75">
      <c r="A31" s="15" t="s">
        <v>29</v>
      </c>
      <c r="B31" s="7">
        <v>182</v>
      </c>
      <c r="C31" s="19">
        <v>43646</v>
      </c>
      <c r="D31" s="2" t="s">
        <v>17</v>
      </c>
      <c r="E31" s="3">
        <f>3148.84-567.82</f>
        <v>2581.02</v>
      </c>
    </row>
    <row r="32" spans="1:7" ht="12.75">
      <c r="A32" s="4" t="s">
        <v>29</v>
      </c>
      <c r="B32" s="7">
        <v>183</v>
      </c>
      <c r="C32" s="19">
        <v>43646</v>
      </c>
      <c r="D32" s="2" t="s">
        <v>17</v>
      </c>
      <c r="E32" s="3">
        <f>3941.82-710.82</f>
        <v>3231</v>
      </c>
      <c r="G32" s="13"/>
    </row>
    <row r="33" spans="1:5" ht="12.75">
      <c r="A33" s="4" t="s">
        <v>29</v>
      </c>
      <c r="B33" s="7">
        <v>1771</v>
      </c>
      <c r="C33" s="19">
        <v>43769</v>
      </c>
      <c r="D33" s="2" t="s">
        <v>18</v>
      </c>
      <c r="E33" s="3">
        <v>3736.43</v>
      </c>
    </row>
    <row r="34" spans="1:6" ht="12.75">
      <c r="A34" s="4" t="s">
        <v>34</v>
      </c>
      <c r="B34" s="7">
        <v>883</v>
      </c>
      <c r="C34" s="19">
        <v>43840</v>
      </c>
      <c r="D34" s="2" t="s">
        <v>35</v>
      </c>
      <c r="E34" s="3">
        <v>107.9</v>
      </c>
      <c r="F34" s="5"/>
    </row>
    <row r="35" spans="1:5" ht="12.75">
      <c r="A35" s="4" t="s">
        <v>36</v>
      </c>
      <c r="B35" s="7">
        <v>7826</v>
      </c>
      <c r="C35" s="19">
        <v>43867</v>
      </c>
      <c r="D35" s="2" t="s">
        <v>8</v>
      </c>
      <c r="E35" s="3">
        <v>150</v>
      </c>
    </row>
    <row r="36" spans="1:5" ht="12.75">
      <c r="A36" s="4" t="s">
        <v>37</v>
      </c>
      <c r="B36" s="7">
        <v>61383</v>
      </c>
      <c r="C36" s="19">
        <v>43869</v>
      </c>
      <c r="D36" s="2" t="s">
        <v>26</v>
      </c>
      <c r="E36" s="3">
        <v>562.63</v>
      </c>
    </row>
    <row r="37" spans="1:5" ht="12.75">
      <c r="A37" s="4" t="s">
        <v>37</v>
      </c>
      <c r="B37" s="7">
        <v>61382</v>
      </c>
      <c r="C37" s="19">
        <v>43869</v>
      </c>
      <c r="D37" s="2" t="s">
        <v>26</v>
      </c>
      <c r="E37" s="3">
        <v>204.76</v>
      </c>
    </row>
    <row r="38" spans="1:5" ht="12.75">
      <c r="A38" s="4" t="s">
        <v>38</v>
      </c>
      <c r="B38" s="7">
        <v>1498</v>
      </c>
      <c r="C38" s="19">
        <v>43872</v>
      </c>
      <c r="D38" s="2" t="s">
        <v>39</v>
      </c>
      <c r="E38" s="3">
        <v>285.91</v>
      </c>
    </row>
    <row r="39" spans="1:5" ht="12.75">
      <c r="A39" s="4" t="s">
        <v>40</v>
      </c>
      <c r="B39" s="8" t="s">
        <v>41</v>
      </c>
      <c r="C39" s="16" t="s">
        <v>165</v>
      </c>
      <c r="D39" s="2" t="s">
        <v>14</v>
      </c>
      <c r="E39" s="3">
        <v>2493.86</v>
      </c>
    </row>
    <row r="40" spans="1:6" ht="12.75">
      <c r="A40" s="4" t="s">
        <v>42</v>
      </c>
      <c r="B40" s="7">
        <v>3818</v>
      </c>
      <c r="C40" s="19">
        <v>43889</v>
      </c>
      <c r="D40" s="2" t="s">
        <v>4</v>
      </c>
      <c r="E40" s="3">
        <v>17.56</v>
      </c>
      <c r="F40" s="24"/>
    </row>
    <row r="41" spans="1:5" ht="12.75">
      <c r="A41" s="4" t="s">
        <v>43</v>
      </c>
      <c r="B41" s="7">
        <v>3362</v>
      </c>
      <c r="C41" s="19">
        <v>43888</v>
      </c>
      <c r="D41" s="2" t="s">
        <v>6</v>
      </c>
      <c r="E41" s="3">
        <v>1124.47</v>
      </c>
    </row>
    <row r="42" spans="1:5" ht="12.75">
      <c r="A42" s="4" t="s">
        <v>44</v>
      </c>
      <c r="B42" s="7">
        <v>1370</v>
      </c>
      <c r="C42" s="19">
        <v>43600</v>
      </c>
      <c r="D42" s="2" t="s">
        <v>45</v>
      </c>
      <c r="E42" s="3">
        <f>1010.61-182.24</f>
        <v>828.37</v>
      </c>
    </row>
    <row r="43" spans="1:5" ht="12.75">
      <c r="A43" s="4" t="s">
        <v>44</v>
      </c>
      <c r="B43" s="7">
        <v>1439</v>
      </c>
      <c r="C43" s="19">
        <v>43606</v>
      </c>
      <c r="D43" s="2" t="s">
        <v>45</v>
      </c>
      <c r="E43" s="3">
        <f>252.98-45.62</f>
        <v>207.35999999999999</v>
      </c>
    </row>
    <row r="44" spans="1:5" ht="12.75">
      <c r="A44" s="4" t="s">
        <v>44</v>
      </c>
      <c r="B44" s="7">
        <v>1497</v>
      </c>
      <c r="C44" s="19">
        <v>43609</v>
      </c>
      <c r="D44" s="2" t="s">
        <v>45</v>
      </c>
      <c r="E44" s="3">
        <f>1007.61-181.7</f>
        <v>825.9100000000001</v>
      </c>
    </row>
    <row r="45" spans="1:6" ht="12.75">
      <c r="A45" s="4" t="s">
        <v>44</v>
      </c>
      <c r="B45" s="7">
        <v>1629</v>
      </c>
      <c r="C45" s="19">
        <v>43621</v>
      </c>
      <c r="D45" s="2" t="s">
        <v>45</v>
      </c>
      <c r="E45" s="3">
        <f>786.16-141.77</f>
        <v>644.39</v>
      </c>
      <c r="F45" s="13"/>
    </row>
    <row r="46" spans="1:5" ht="12.75">
      <c r="A46" s="4" t="s">
        <v>44</v>
      </c>
      <c r="B46" s="7">
        <v>263</v>
      </c>
      <c r="C46" s="19">
        <v>43645</v>
      </c>
      <c r="D46" s="2" t="s">
        <v>46</v>
      </c>
      <c r="E46" s="3">
        <f>413.91-74.64</f>
        <v>339.27000000000004</v>
      </c>
    </row>
    <row r="47" spans="1:6" ht="12.75">
      <c r="A47" s="22">
        <v>43909</v>
      </c>
      <c r="B47" s="7">
        <v>332</v>
      </c>
      <c r="C47" s="19">
        <v>43677</v>
      </c>
      <c r="D47" s="2" t="s">
        <v>46</v>
      </c>
      <c r="E47" s="3">
        <f>777.45-140.2</f>
        <v>637.25</v>
      </c>
      <c r="F47" s="13"/>
    </row>
    <row r="48" spans="1:5" ht="12.75">
      <c r="A48" s="4" t="s">
        <v>44</v>
      </c>
      <c r="B48" s="7">
        <v>74</v>
      </c>
      <c r="C48" s="19">
        <v>43645</v>
      </c>
      <c r="D48" s="2" t="s">
        <v>47</v>
      </c>
      <c r="E48" s="3">
        <f>315.54-56.9</f>
        <v>258.64000000000004</v>
      </c>
    </row>
    <row r="49" spans="1:5" ht="12.75">
      <c r="A49" s="4" t="s">
        <v>44</v>
      </c>
      <c r="B49" s="7">
        <v>77</v>
      </c>
      <c r="C49" s="19">
        <v>43670</v>
      </c>
      <c r="D49" s="2" t="s">
        <v>47</v>
      </c>
      <c r="E49" s="3">
        <f>692.56-124.89</f>
        <v>567.67</v>
      </c>
    </row>
    <row r="50" spans="1:6" ht="12.75">
      <c r="A50" s="4" t="s">
        <v>44</v>
      </c>
      <c r="B50" s="7">
        <v>92</v>
      </c>
      <c r="C50" s="19">
        <v>43686</v>
      </c>
      <c r="D50" s="2" t="s">
        <v>47</v>
      </c>
      <c r="E50" s="3">
        <f>1300.01-234.43</f>
        <v>1065.58</v>
      </c>
      <c r="F50" s="13"/>
    </row>
    <row r="51" spans="1:5" ht="12.75">
      <c r="A51" s="4" t="s">
        <v>44</v>
      </c>
      <c r="B51" s="7">
        <v>494</v>
      </c>
      <c r="C51" s="19">
        <v>43738</v>
      </c>
      <c r="D51" s="2" t="s">
        <v>48</v>
      </c>
      <c r="E51" s="3">
        <f>518.74-93.54</f>
        <v>425.2</v>
      </c>
    </row>
    <row r="52" spans="1:5" ht="12.75">
      <c r="A52" s="4" t="s">
        <v>44</v>
      </c>
      <c r="B52" s="7">
        <v>556</v>
      </c>
      <c r="C52" s="19">
        <v>43769</v>
      </c>
      <c r="D52" s="2" t="s">
        <v>48</v>
      </c>
      <c r="E52" s="3">
        <f>115.9-20.9</f>
        <v>95</v>
      </c>
    </row>
    <row r="53" spans="1:5" ht="12.75">
      <c r="A53" s="4" t="s">
        <v>44</v>
      </c>
      <c r="B53" s="7">
        <v>682</v>
      </c>
      <c r="C53" s="19">
        <v>43799</v>
      </c>
      <c r="D53" s="2" t="s">
        <v>48</v>
      </c>
      <c r="E53" s="3">
        <f>215.21-38.81</f>
        <v>176.4</v>
      </c>
    </row>
    <row r="54" spans="1:6" ht="12.75">
      <c r="A54" s="4" t="s">
        <v>44</v>
      </c>
      <c r="B54" s="7">
        <v>804</v>
      </c>
      <c r="C54" s="19">
        <v>43830</v>
      </c>
      <c r="D54" s="2" t="s">
        <v>48</v>
      </c>
      <c r="E54" s="3">
        <v>50</v>
      </c>
      <c r="F54" s="13"/>
    </row>
    <row r="55" spans="1:5" ht="12.75">
      <c r="A55" s="4" t="s">
        <v>44</v>
      </c>
      <c r="B55" s="7">
        <v>2667</v>
      </c>
      <c r="C55" s="19">
        <v>43645</v>
      </c>
      <c r="D55" s="2" t="s">
        <v>49</v>
      </c>
      <c r="E55" s="3">
        <v>690.37</v>
      </c>
    </row>
    <row r="56" spans="1:5" ht="12.75">
      <c r="A56" s="4" t="s">
        <v>44</v>
      </c>
      <c r="B56" s="7">
        <v>3759</v>
      </c>
      <c r="C56" s="19">
        <v>43677</v>
      </c>
      <c r="D56" s="2" t="s">
        <v>49</v>
      </c>
      <c r="E56" s="3">
        <v>2372.94</v>
      </c>
    </row>
    <row r="57" spans="1:5" ht="12.75">
      <c r="A57" s="4" t="s">
        <v>44</v>
      </c>
      <c r="B57" s="7">
        <v>3876</v>
      </c>
      <c r="C57" s="19">
        <v>43708</v>
      </c>
      <c r="D57" s="2" t="s">
        <v>49</v>
      </c>
      <c r="E57" s="3">
        <v>1013.19</v>
      </c>
    </row>
    <row r="58" spans="1:5" ht="12.75">
      <c r="A58" s="4" t="s">
        <v>44</v>
      </c>
      <c r="B58" s="7">
        <v>72</v>
      </c>
      <c r="C58" s="19">
        <v>43738</v>
      </c>
      <c r="D58" s="2" t="s">
        <v>49</v>
      </c>
      <c r="E58" s="3">
        <v>-70.27</v>
      </c>
    </row>
    <row r="59" spans="1:5" ht="12.75">
      <c r="A59" s="4" t="s">
        <v>44</v>
      </c>
      <c r="B59" s="7">
        <v>73</v>
      </c>
      <c r="C59" s="19">
        <v>43738</v>
      </c>
      <c r="D59" s="2" t="s">
        <v>49</v>
      </c>
      <c r="E59" s="3">
        <v>-327.41</v>
      </c>
    </row>
    <row r="60" spans="1:5" ht="12.75">
      <c r="A60" s="4" t="s">
        <v>44</v>
      </c>
      <c r="B60" s="7">
        <v>74</v>
      </c>
      <c r="C60" s="19">
        <v>43738</v>
      </c>
      <c r="D60" s="2" t="s">
        <v>49</v>
      </c>
      <c r="E60" s="3">
        <v>-138.07</v>
      </c>
    </row>
    <row r="61" spans="1:5" ht="12.75">
      <c r="A61" s="4" t="s">
        <v>44</v>
      </c>
      <c r="B61" s="7">
        <v>75</v>
      </c>
      <c r="C61" s="19">
        <v>43738</v>
      </c>
      <c r="D61" s="2" t="s">
        <v>49</v>
      </c>
      <c r="E61" s="3">
        <v>-474.59</v>
      </c>
    </row>
    <row r="62" spans="1:5" ht="12.75">
      <c r="A62" s="4" t="s">
        <v>44</v>
      </c>
      <c r="B62" s="7">
        <v>76</v>
      </c>
      <c r="C62" s="19">
        <v>43738</v>
      </c>
      <c r="D62" s="2" t="s">
        <v>49</v>
      </c>
      <c r="E62" s="3">
        <v>-132.37</v>
      </c>
    </row>
    <row r="63" spans="1:5" ht="12.75">
      <c r="A63" s="4" t="s">
        <v>44</v>
      </c>
      <c r="B63" s="7">
        <v>77</v>
      </c>
      <c r="C63" s="19">
        <v>43738</v>
      </c>
      <c r="D63" s="2" t="s">
        <v>49</v>
      </c>
      <c r="E63" s="3">
        <v>-398.13</v>
      </c>
    </row>
    <row r="64" spans="1:5" ht="12.75">
      <c r="A64" s="4" t="s">
        <v>44</v>
      </c>
      <c r="B64" s="7">
        <v>4</v>
      </c>
      <c r="C64" s="19">
        <v>43616</v>
      </c>
      <c r="D64" s="2" t="s">
        <v>50</v>
      </c>
      <c r="E64" s="3">
        <v>173.09</v>
      </c>
    </row>
    <row r="65" spans="1:5" ht="12.75">
      <c r="A65" s="4" t="s">
        <v>44</v>
      </c>
      <c r="B65" s="7">
        <v>5</v>
      </c>
      <c r="C65" s="19">
        <v>43646</v>
      </c>
      <c r="D65" s="2" t="s">
        <v>50</v>
      </c>
      <c r="E65" s="3">
        <v>166.66</v>
      </c>
    </row>
    <row r="66" spans="1:5" ht="12.75">
      <c r="A66" s="4" t="s">
        <v>44</v>
      </c>
      <c r="B66" s="7">
        <v>6</v>
      </c>
      <c r="C66" s="19">
        <v>43677</v>
      </c>
      <c r="D66" s="2" t="s">
        <v>50</v>
      </c>
      <c r="E66" s="3">
        <v>774.74</v>
      </c>
    </row>
    <row r="67" spans="1:6" ht="12.75">
      <c r="A67" s="4" t="s">
        <v>44</v>
      </c>
      <c r="B67" s="7">
        <v>7</v>
      </c>
      <c r="C67" s="19">
        <v>43708</v>
      </c>
      <c r="D67" s="2" t="s">
        <v>50</v>
      </c>
      <c r="E67" s="3">
        <v>650.04</v>
      </c>
      <c r="F67" s="13"/>
    </row>
    <row r="68" spans="1:5" ht="12.75">
      <c r="A68" s="4" t="s">
        <v>44</v>
      </c>
      <c r="B68" s="7">
        <v>2</v>
      </c>
      <c r="C68" s="19">
        <v>43676</v>
      </c>
      <c r="D68" s="2" t="s">
        <v>51</v>
      </c>
      <c r="E68" s="3">
        <v>600.3</v>
      </c>
    </row>
    <row r="69" spans="1:6" ht="12.75">
      <c r="A69" s="4" t="s">
        <v>44</v>
      </c>
      <c r="B69" s="7">
        <v>3</v>
      </c>
      <c r="C69" s="19">
        <v>43799</v>
      </c>
      <c r="D69" s="2" t="s">
        <v>51</v>
      </c>
      <c r="E69" s="3">
        <v>157.36</v>
      </c>
      <c r="F69" s="13"/>
    </row>
    <row r="70" spans="1:5" ht="12.75">
      <c r="A70" s="4" t="s">
        <v>44</v>
      </c>
      <c r="B70" s="7">
        <v>1712</v>
      </c>
      <c r="C70" s="19">
        <v>43722</v>
      </c>
      <c r="D70" s="2" t="s">
        <v>52</v>
      </c>
      <c r="E70" s="3">
        <v>23.2</v>
      </c>
    </row>
    <row r="71" spans="1:5" ht="12.75">
      <c r="A71" s="4" t="s">
        <v>44</v>
      </c>
      <c r="B71" s="7">
        <v>1821</v>
      </c>
      <c r="C71" s="19">
        <v>43738</v>
      </c>
      <c r="D71" s="10" t="s">
        <v>52</v>
      </c>
      <c r="E71" s="3">
        <v>9.2</v>
      </c>
    </row>
    <row r="72" spans="1:5" ht="12.75">
      <c r="A72" s="4" t="s">
        <v>44</v>
      </c>
      <c r="B72" s="7">
        <v>3331</v>
      </c>
      <c r="C72" s="19">
        <v>43677</v>
      </c>
      <c r="D72" s="2" t="s">
        <v>53</v>
      </c>
      <c r="E72" s="3">
        <v>151.96</v>
      </c>
    </row>
    <row r="73" spans="1:5" ht="12.75">
      <c r="A73" s="4" t="s">
        <v>44</v>
      </c>
      <c r="B73" s="7">
        <v>9734</v>
      </c>
      <c r="C73" s="19">
        <v>43749</v>
      </c>
      <c r="D73" s="2" t="s">
        <v>53</v>
      </c>
      <c r="E73" s="3">
        <v>175.61</v>
      </c>
    </row>
    <row r="74" spans="1:5" ht="12.75">
      <c r="A74" s="4" t="s">
        <v>44</v>
      </c>
      <c r="B74" s="31" t="s">
        <v>173</v>
      </c>
      <c r="C74" s="19">
        <v>43789</v>
      </c>
      <c r="D74" s="2" t="s">
        <v>53</v>
      </c>
      <c r="E74" s="3">
        <v>207.52</v>
      </c>
    </row>
    <row r="75" spans="1:5" ht="12.75">
      <c r="A75" s="4" t="s">
        <v>44</v>
      </c>
      <c r="B75" s="7">
        <v>2768</v>
      </c>
      <c r="C75" s="19">
        <v>43796</v>
      </c>
      <c r="D75" s="2" t="s">
        <v>53</v>
      </c>
      <c r="E75" s="3">
        <v>128</v>
      </c>
    </row>
    <row r="76" spans="1:6" ht="12.75">
      <c r="A76" s="4" t="s">
        <v>44</v>
      </c>
      <c r="B76" s="7">
        <v>2769</v>
      </c>
      <c r="C76" s="19">
        <v>43796</v>
      </c>
      <c r="D76" s="2" t="s">
        <v>53</v>
      </c>
      <c r="E76" s="3">
        <v>128</v>
      </c>
      <c r="F76" s="13"/>
    </row>
    <row r="77" spans="1:5" ht="12.75">
      <c r="A77" s="4" t="s">
        <v>44</v>
      </c>
      <c r="B77" s="7">
        <v>172</v>
      </c>
      <c r="C77" s="19">
        <v>43616</v>
      </c>
      <c r="D77" s="2" t="s">
        <v>54</v>
      </c>
      <c r="E77" s="3">
        <v>449.92</v>
      </c>
    </row>
    <row r="78" spans="1:5" ht="12.75">
      <c r="A78" s="4" t="s">
        <v>44</v>
      </c>
      <c r="B78" s="7">
        <v>203</v>
      </c>
      <c r="C78" s="19">
        <v>43645</v>
      </c>
      <c r="D78" s="2" t="s">
        <v>54</v>
      </c>
      <c r="E78" s="3">
        <v>365.42</v>
      </c>
    </row>
    <row r="79" spans="1:5" ht="12.75">
      <c r="A79" s="4" t="s">
        <v>44</v>
      </c>
      <c r="B79" s="7">
        <v>237</v>
      </c>
      <c r="C79" s="19">
        <v>43677</v>
      </c>
      <c r="D79" s="2" t="s">
        <v>54</v>
      </c>
      <c r="E79" s="3">
        <v>205.05</v>
      </c>
    </row>
    <row r="80" spans="1:6" ht="12.75">
      <c r="A80" s="4" t="s">
        <v>44</v>
      </c>
      <c r="B80" s="7">
        <v>267</v>
      </c>
      <c r="C80" s="19">
        <v>43708</v>
      </c>
      <c r="D80" s="2" t="s">
        <v>54</v>
      </c>
      <c r="E80" s="3">
        <v>235.58</v>
      </c>
      <c r="F80" s="13"/>
    </row>
    <row r="81" spans="1:5" ht="12.75">
      <c r="A81" s="4" t="s">
        <v>44</v>
      </c>
      <c r="B81" s="7">
        <v>180</v>
      </c>
      <c r="C81" s="19">
        <v>43570</v>
      </c>
      <c r="D81" s="2" t="s">
        <v>55</v>
      </c>
      <c r="E81" s="3">
        <v>722</v>
      </c>
    </row>
    <row r="82" spans="1:5" ht="12.75">
      <c r="A82" s="4" t="s">
        <v>44</v>
      </c>
      <c r="B82" s="7">
        <v>243</v>
      </c>
      <c r="C82" s="19">
        <v>43622</v>
      </c>
      <c r="D82" s="2" t="s">
        <v>55</v>
      </c>
      <c r="E82" s="3">
        <v>230</v>
      </c>
    </row>
    <row r="83" spans="1:5" ht="12.75">
      <c r="A83" s="4" t="s">
        <v>44</v>
      </c>
      <c r="B83" s="7">
        <v>293</v>
      </c>
      <c r="C83" s="19">
        <v>43654</v>
      </c>
      <c r="D83" s="2" t="s">
        <v>55</v>
      </c>
      <c r="E83" s="3">
        <v>50</v>
      </c>
    </row>
    <row r="84" spans="1:5" ht="12.75">
      <c r="A84" s="4" t="s">
        <v>44</v>
      </c>
      <c r="B84" s="7">
        <v>297</v>
      </c>
      <c r="C84" s="19">
        <v>43657</v>
      </c>
      <c r="D84" s="2" t="s">
        <v>55</v>
      </c>
      <c r="E84" s="3">
        <v>39</v>
      </c>
    </row>
    <row r="85" spans="1:5" ht="12.75">
      <c r="A85" s="4" t="s">
        <v>44</v>
      </c>
      <c r="B85" s="7">
        <v>304</v>
      </c>
      <c r="C85" s="19">
        <v>43661</v>
      </c>
      <c r="D85" s="2" t="s">
        <v>55</v>
      </c>
      <c r="E85" s="3">
        <v>832</v>
      </c>
    </row>
    <row r="86" spans="1:5" ht="12.75">
      <c r="A86" s="4" t="s">
        <v>44</v>
      </c>
      <c r="B86" s="7">
        <v>306</v>
      </c>
      <c r="C86" s="19">
        <v>43664</v>
      </c>
      <c r="D86" s="2" t="s">
        <v>55</v>
      </c>
      <c r="E86" s="3">
        <v>40</v>
      </c>
    </row>
    <row r="87" spans="1:6" ht="12.75">
      <c r="A87" s="4" t="s">
        <v>44</v>
      </c>
      <c r="B87" s="7">
        <v>317</v>
      </c>
      <c r="C87" s="19">
        <v>43672</v>
      </c>
      <c r="D87" s="2" t="s">
        <v>55</v>
      </c>
      <c r="E87" s="3">
        <v>210</v>
      </c>
      <c r="F87" s="13"/>
    </row>
    <row r="88" spans="1:5" ht="12.75">
      <c r="A88" s="22">
        <v>43909</v>
      </c>
      <c r="B88" s="7">
        <v>1977</v>
      </c>
      <c r="C88" s="19">
        <v>43799</v>
      </c>
      <c r="D88" s="2" t="s">
        <v>18</v>
      </c>
      <c r="E88" s="3">
        <f>3820.36-688.92</f>
        <v>3131.44</v>
      </c>
    </row>
    <row r="89" spans="1:7" ht="12.75">
      <c r="A89" s="4" t="s">
        <v>44</v>
      </c>
      <c r="B89" s="7">
        <v>2183</v>
      </c>
      <c r="C89" s="19">
        <v>43830</v>
      </c>
      <c r="D89" s="2" t="s">
        <v>18</v>
      </c>
      <c r="E89" s="3">
        <f>3654.57-659.02</f>
        <v>2995.55</v>
      </c>
      <c r="G89" s="13"/>
    </row>
    <row r="90" spans="1:5" ht="12.75">
      <c r="A90" s="4" t="s">
        <v>44</v>
      </c>
      <c r="B90" s="7">
        <v>306</v>
      </c>
      <c r="C90" s="19">
        <v>43810</v>
      </c>
      <c r="D90" s="2" t="s">
        <v>56</v>
      </c>
      <c r="E90" s="3">
        <v>893.48</v>
      </c>
    </row>
    <row r="91" spans="1:5" ht="12.75">
      <c r="A91" s="4" t="s">
        <v>44</v>
      </c>
      <c r="B91" s="7">
        <v>885</v>
      </c>
      <c r="C91" s="19">
        <v>43736</v>
      </c>
      <c r="D91" s="2" t="s">
        <v>57</v>
      </c>
      <c r="E91" s="3">
        <v>1070</v>
      </c>
    </row>
    <row r="92" spans="1:5" ht="12.75">
      <c r="A92" s="4" t="s">
        <v>44</v>
      </c>
      <c r="B92" s="7">
        <v>443</v>
      </c>
      <c r="C92" s="19">
        <v>43616</v>
      </c>
      <c r="D92" s="2" t="s">
        <v>58</v>
      </c>
      <c r="E92" s="3">
        <v>380</v>
      </c>
    </row>
    <row r="93" spans="1:5" ht="12.75">
      <c r="A93" s="4" t="s">
        <v>44</v>
      </c>
      <c r="B93" s="32">
        <v>530</v>
      </c>
      <c r="C93" s="19">
        <v>43646</v>
      </c>
      <c r="D93" s="2" t="s">
        <v>58</v>
      </c>
      <c r="E93" s="3">
        <v>342.5</v>
      </c>
    </row>
    <row r="94" spans="1:5" ht="12.75">
      <c r="A94" s="4" t="s">
        <v>44</v>
      </c>
      <c r="B94" s="32">
        <v>630</v>
      </c>
      <c r="C94" s="19">
        <v>43677</v>
      </c>
      <c r="D94" s="2" t="s">
        <v>58</v>
      </c>
      <c r="E94" s="3">
        <v>120</v>
      </c>
    </row>
    <row r="95" spans="1:5" ht="12.75">
      <c r="A95" s="4" t="s">
        <v>44</v>
      </c>
      <c r="B95" s="9">
        <v>705</v>
      </c>
      <c r="C95" s="19">
        <v>43708</v>
      </c>
      <c r="D95" s="2" t="s">
        <v>58</v>
      </c>
      <c r="E95" s="3">
        <v>155</v>
      </c>
    </row>
    <row r="96" spans="1:6" ht="12.75">
      <c r="A96" s="4" t="s">
        <v>44</v>
      </c>
      <c r="B96" s="7">
        <v>793</v>
      </c>
      <c r="C96" s="19">
        <v>43738</v>
      </c>
      <c r="D96" s="2" t="s">
        <v>58</v>
      </c>
      <c r="E96" s="3">
        <v>80</v>
      </c>
      <c r="F96" s="13"/>
    </row>
    <row r="97" spans="1:5" ht="12.75">
      <c r="A97" s="4" t="s">
        <v>44</v>
      </c>
      <c r="B97" s="7">
        <v>695</v>
      </c>
      <c r="C97" s="19">
        <v>43708</v>
      </c>
      <c r="D97" s="2" t="s">
        <v>22</v>
      </c>
      <c r="E97" s="3">
        <f>1072.08-193.33</f>
        <v>878.7499999999999</v>
      </c>
    </row>
    <row r="98" spans="1:6" ht="12.75">
      <c r="A98" s="4" t="s">
        <v>44</v>
      </c>
      <c r="B98" s="7">
        <v>1073</v>
      </c>
      <c r="C98" s="19">
        <v>43738</v>
      </c>
      <c r="D98" s="2" t="s">
        <v>22</v>
      </c>
      <c r="E98" s="3">
        <f>468.36-84.86</f>
        <v>383.5</v>
      </c>
      <c r="F98" s="13"/>
    </row>
    <row r="99" spans="1:5" ht="12.75">
      <c r="A99" s="4" t="s">
        <v>44</v>
      </c>
      <c r="B99" s="7">
        <v>47</v>
      </c>
      <c r="C99" s="19">
        <v>43655</v>
      </c>
      <c r="D99" s="2" t="s">
        <v>59</v>
      </c>
      <c r="E99" s="3">
        <v>50</v>
      </c>
    </row>
    <row r="100" spans="1:5" ht="12.75">
      <c r="A100" s="4" t="s">
        <v>44</v>
      </c>
      <c r="B100" s="7">
        <v>60</v>
      </c>
      <c r="C100" s="19">
        <v>43720</v>
      </c>
      <c r="D100" s="2" t="s">
        <v>59</v>
      </c>
      <c r="E100" s="3">
        <v>850</v>
      </c>
    </row>
    <row r="101" spans="1:5" ht="12.75">
      <c r="A101" s="4" t="s">
        <v>44</v>
      </c>
      <c r="B101" s="7">
        <v>67</v>
      </c>
      <c r="C101" s="19">
        <v>43748</v>
      </c>
      <c r="D101" s="2" t="s">
        <v>59</v>
      </c>
      <c r="E101" s="3">
        <v>100</v>
      </c>
    </row>
    <row r="102" spans="1:5" ht="12.75">
      <c r="A102" s="4" t="s">
        <v>44</v>
      </c>
      <c r="B102" s="7">
        <v>1063</v>
      </c>
      <c r="C102" s="19">
        <v>43769</v>
      </c>
      <c r="D102" s="2" t="s">
        <v>60</v>
      </c>
      <c r="E102" s="3">
        <v>162.02</v>
      </c>
    </row>
    <row r="103" spans="1:5" ht="12.75">
      <c r="A103" s="4" t="s">
        <v>44</v>
      </c>
      <c r="B103" s="7">
        <v>1195</v>
      </c>
      <c r="C103" s="19">
        <v>43798</v>
      </c>
      <c r="D103" s="2" t="s">
        <v>60</v>
      </c>
      <c r="E103" s="3">
        <v>109.45</v>
      </c>
    </row>
    <row r="104" spans="1:5" ht="12.75">
      <c r="A104" s="4" t="s">
        <v>44</v>
      </c>
      <c r="B104" s="7">
        <v>1303</v>
      </c>
      <c r="C104" s="19">
        <v>43819</v>
      </c>
      <c r="D104" s="2" t="s">
        <v>60</v>
      </c>
      <c r="E104" s="3">
        <v>74.12</v>
      </c>
    </row>
    <row r="105" spans="1:6" ht="12.75">
      <c r="A105" s="4" t="s">
        <v>44</v>
      </c>
      <c r="B105" s="7">
        <v>84</v>
      </c>
      <c r="C105" s="19">
        <v>43861</v>
      </c>
      <c r="D105" s="2" t="s">
        <v>60</v>
      </c>
      <c r="E105" s="3">
        <v>64.13</v>
      </c>
      <c r="F105" s="13"/>
    </row>
    <row r="106" spans="1:5" ht="12.75">
      <c r="A106" s="4" t="s">
        <v>44</v>
      </c>
      <c r="B106" s="7">
        <v>341</v>
      </c>
      <c r="C106" s="19">
        <v>43879</v>
      </c>
      <c r="D106" s="2" t="s">
        <v>28</v>
      </c>
      <c r="E106" s="3">
        <v>998.84</v>
      </c>
    </row>
    <row r="107" spans="1:5" ht="12.75">
      <c r="A107" s="4" t="s">
        <v>44</v>
      </c>
      <c r="B107" s="7">
        <v>162</v>
      </c>
      <c r="C107" s="19">
        <v>43616</v>
      </c>
      <c r="D107" s="2" t="s">
        <v>20</v>
      </c>
      <c r="E107" s="3">
        <f>3278.64-591.23</f>
        <v>2687.41</v>
      </c>
    </row>
    <row r="108" spans="1:6" ht="12.75">
      <c r="A108" s="22">
        <v>43909</v>
      </c>
      <c r="B108" s="7">
        <v>200</v>
      </c>
      <c r="C108" s="19">
        <v>43645</v>
      </c>
      <c r="D108" s="10" t="s">
        <v>20</v>
      </c>
      <c r="E108" s="3">
        <f>1165.88-212.04</f>
        <v>953.8400000000001</v>
      </c>
      <c r="F108" s="13"/>
    </row>
    <row r="109" spans="1:5" ht="12.75">
      <c r="A109" s="4" t="s">
        <v>44</v>
      </c>
      <c r="B109" s="7">
        <v>976</v>
      </c>
      <c r="C109" s="19">
        <v>43677</v>
      </c>
      <c r="D109" s="2" t="s">
        <v>61</v>
      </c>
      <c r="E109" s="3">
        <v>1211.22</v>
      </c>
    </row>
    <row r="110" spans="1:5" ht="12.75">
      <c r="A110" s="4" t="s">
        <v>44</v>
      </c>
      <c r="B110" s="7">
        <v>1101</v>
      </c>
      <c r="C110" s="19">
        <v>43708</v>
      </c>
      <c r="D110" s="2" t="s">
        <v>61</v>
      </c>
      <c r="E110" s="3">
        <v>408.05</v>
      </c>
    </row>
    <row r="111" spans="1:5" ht="12.75">
      <c r="A111" s="4" t="s">
        <v>44</v>
      </c>
      <c r="B111" s="7">
        <v>1679</v>
      </c>
      <c r="C111" s="19">
        <v>43763</v>
      </c>
      <c r="D111" s="2" t="s">
        <v>62</v>
      </c>
      <c r="E111" s="3">
        <v>653.28</v>
      </c>
    </row>
    <row r="112" spans="1:5" ht="12.75">
      <c r="A112" s="4" t="s">
        <v>44</v>
      </c>
      <c r="B112" s="7">
        <v>408</v>
      </c>
      <c r="C112" s="19">
        <v>43647</v>
      </c>
      <c r="D112" s="2" t="s">
        <v>63</v>
      </c>
      <c r="E112" s="3">
        <v>2108.96</v>
      </c>
    </row>
    <row r="113" spans="1:5" ht="12.75">
      <c r="A113" s="4" t="s">
        <v>44</v>
      </c>
      <c r="B113" s="7">
        <v>851</v>
      </c>
      <c r="C113" s="19">
        <v>43731</v>
      </c>
      <c r="D113" s="2" t="s">
        <v>64</v>
      </c>
      <c r="E113" s="3">
        <v>1010</v>
      </c>
    </row>
    <row r="114" spans="1:5" ht="12.75">
      <c r="A114" s="4" t="s">
        <v>44</v>
      </c>
      <c r="B114" s="7">
        <v>601</v>
      </c>
      <c r="C114" s="19">
        <v>43795</v>
      </c>
      <c r="D114" s="2" t="s">
        <v>65</v>
      </c>
      <c r="E114" s="3">
        <v>350</v>
      </c>
    </row>
    <row r="115" spans="1:5" ht="12.75">
      <c r="A115" s="4" t="s">
        <v>66</v>
      </c>
      <c r="B115" s="7">
        <v>818</v>
      </c>
      <c r="C115" s="19">
        <v>43769</v>
      </c>
      <c r="D115" s="2" t="s">
        <v>67</v>
      </c>
      <c r="E115" s="3">
        <v>74.7</v>
      </c>
    </row>
    <row r="116" spans="1:5" ht="12.75">
      <c r="A116" s="4" t="s">
        <v>66</v>
      </c>
      <c r="B116" s="7">
        <v>874</v>
      </c>
      <c r="C116" s="19">
        <v>43738</v>
      </c>
      <c r="D116" s="2" t="s">
        <v>68</v>
      </c>
      <c r="E116" s="3">
        <v>30.15</v>
      </c>
    </row>
    <row r="117" spans="1:5" ht="12.75">
      <c r="A117" s="4" t="s">
        <v>66</v>
      </c>
      <c r="B117" s="7">
        <v>985</v>
      </c>
      <c r="C117" s="19">
        <v>43769</v>
      </c>
      <c r="D117" s="2" t="s">
        <v>68</v>
      </c>
      <c r="E117" s="3">
        <v>687.08</v>
      </c>
    </row>
    <row r="118" spans="1:5" ht="12.75">
      <c r="A118" s="4" t="s">
        <v>66</v>
      </c>
      <c r="B118" s="7">
        <v>1238</v>
      </c>
      <c r="C118" s="19">
        <v>43820</v>
      </c>
      <c r="D118" s="2" t="s">
        <v>68</v>
      </c>
      <c r="E118" s="3">
        <v>71.8</v>
      </c>
    </row>
    <row r="119" spans="1:5" ht="12.75">
      <c r="A119" s="4" t="s">
        <v>66</v>
      </c>
      <c r="B119" s="7">
        <v>3</v>
      </c>
      <c r="C119" s="19">
        <v>43861</v>
      </c>
      <c r="D119" s="2" t="s">
        <v>68</v>
      </c>
      <c r="E119" s="3">
        <v>46.26</v>
      </c>
    </row>
    <row r="120" spans="1:5" ht="12.75">
      <c r="A120" s="4" t="s">
        <v>66</v>
      </c>
      <c r="B120" s="7">
        <v>189</v>
      </c>
      <c r="C120" s="19">
        <v>43738</v>
      </c>
      <c r="D120" s="2" t="s">
        <v>69</v>
      </c>
      <c r="E120" s="3">
        <v>73.77</v>
      </c>
    </row>
    <row r="121" spans="1:5" ht="12.75">
      <c r="A121" s="4" t="s">
        <v>66</v>
      </c>
      <c r="B121" s="7">
        <v>215</v>
      </c>
      <c r="C121" s="19">
        <v>43769</v>
      </c>
      <c r="D121" s="2" t="s">
        <v>69</v>
      </c>
      <c r="E121" s="3">
        <v>34.02</v>
      </c>
    </row>
    <row r="122" spans="1:5" ht="12.75">
      <c r="A122" s="4" t="s">
        <v>66</v>
      </c>
      <c r="B122" s="7">
        <v>240</v>
      </c>
      <c r="C122" s="19">
        <v>43798</v>
      </c>
      <c r="D122" s="2" t="s">
        <v>69</v>
      </c>
      <c r="E122" s="3">
        <v>42.21</v>
      </c>
    </row>
    <row r="123" spans="1:5" ht="12.75">
      <c r="A123" s="4" t="s">
        <v>66</v>
      </c>
      <c r="B123" s="7">
        <v>15</v>
      </c>
      <c r="C123" s="19">
        <v>43861</v>
      </c>
      <c r="D123" s="2" t="s">
        <v>69</v>
      </c>
      <c r="E123" s="3">
        <v>243.84</v>
      </c>
    </row>
    <row r="124" spans="1:5" ht="12.75">
      <c r="A124" s="4" t="s">
        <v>66</v>
      </c>
      <c r="B124" s="7">
        <v>43</v>
      </c>
      <c r="C124" s="19">
        <v>43890</v>
      </c>
      <c r="D124" s="2" t="s">
        <v>69</v>
      </c>
      <c r="E124" s="3">
        <v>414.34</v>
      </c>
    </row>
    <row r="125" spans="1:5" ht="12.75">
      <c r="A125" s="4" t="s">
        <v>66</v>
      </c>
      <c r="B125" s="7">
        <v>126</v>
      </c>
      <c r="C125" s="19">
        <v>43726</v>
      </c>
      <c r="D125" s="2" t="s">
        <v>70</v>
      </c>
      <c r="E125" s="3">
        <v>1230</v>
      </c>
    </row>
    <row r="126" spans="1:5" ht="12.75">
      <c r="A126" s="4" t="s">
        <v>66</v>
      </c>
      <c r="B126" s="7">
        <v>487</v>
      </c>
      <c r="C126" s="19">
        <v>43798</v>
      </c>
      <c r="D126" s="2" t="s">
        <v>71</v>
      </c>
      <c r="E126" s="3">
        <v>1082.2</v>
      </c>
    </row>
    <row r="127" spans="1:5" ht="12.75">
      <c r="A127" s="4" t="s">
        <v>66</v>
      </c>
      <c r="B127" s="7">
        <v>4674</v>
      </c>
      <c r="C127" s="19">
        <v>43799</v>
      </c>
      <c r="D127" s="2" t="s">
        <v>72</v>
      </c>
      <c r="E127" s="3">
        <v>1843.55</v>
      </c>
    </row>
    <row r="128" spans="1:5" ht="12.75">
      <c r="A128" s="4" t="s">
        <v>66</v>
      </c>
      <c r="B128" s="7">
        <v>2</v>
      </c>
      <c r="C128" s="19">
        <v>43852</v>
      </c>
      <c r="D128" s="2" t="s">
        <v>72</v>
      </c>
      <c r="E128" s="3">
        <v>-370.35</v>
      </c>
    </row>
    <row r="129" spans="1:5" ht="12.75">
      <c r="A129" s="4" t="s">
        <v>66</v>
      </c>
      <c r="B129" s="7">
        <v>1943</v>
      </c>
      <c r="C129" s="19">
        <v>43799</v>
      </c>
      <c r="D129" s="2" t="s">
        <v>73</v>
      </c>
      <c r="E129" s="3">
        <v>224</v>
      </c>
    </row>
    <row r="130" spans="1:5" ht="12.75">
      <c r="A130" s="4" t="s">
        <v>66</v>
      </c>
      <c r="B130" s="7">
        <v>15</v>
      </c>
      <c r="C130" s="19">
        <v>43858</v>
      </c>
      <c r="D130" s="2" t="s">
        <v>73</v>
      </c>
      <c r="E130" s="3">
        <v>91.2</v>
      </c>
    </row>
    <row r="131" spans="1:5" ht="12.75">
      <c r="A131" s="4" t="s">
        <v>66</v>
      </c>
      <c r="B131" s="7">
        <v>68</v>
      </c>
      <c r="C131" s="19">
        <v>43861</v>
      </c>
      <c r="D131" s="2" t="s">
        <v>73</v>
      </c>
      <c r="E131" s="3">
        <v>87.5</v>
      </c>
    </row>
    <row r="132" spans="1:5" ht="12.75">
      <c r="A132" s="4" t="s">
        <v>66</v>
      </c>
      <c r="B132" s="7">
        <v>478</v>
      </c>
      <c r="C132" s="19">
        <v>43799</v>
      </c>
      <c r="D132" s="2" t="s">
        <v>74</v>
      </c>
      <c r="E132" s="3">
        <v>780</v>
      </c>
    </row>
    <row r="133" spans="1:5" ht="12.75">
      <c r="A133" s="4" t="s">
        <v>66</v>
      </c>
      <c r="B133" s="7">
        <v>770</v>
      </c>
      <c r="C133" s="19">
        <v>43677</v>
      </c>
      <c r="D133" s="2" t="s">
        <v>75</v>
      </c>
      <c r="E133" s="3">
        <v>276.25</v>
      </c>
    </row>
    <row r="134" spans="1:5" ht="12.75">
      <c r="A134" s="4" t="s">
        <v>66</v>
      </c>
      <c r="B134" s="7">
        <v>860</v>
      </c>
      <c r="C134" s="19">
        <v>43708</v>
      </c>
      <c r="D134" s="2" t="s">
        <v>75</v>
      </c>
      <c r="E134" s="3">
        <v>318.75</v>
      </c>
    </row>
    <row r="135" spans="1:5" ht="12.75">
      <c r="A135" s="4" t="s">
        <v>66</v>
      </c>
      <c r="B135" s="7">
        <v>900</v>
      </c>
      <c r="C135" s="19">
        <v>43373</v>
      </c>
      <c r="D135" s="2" t="s">
        <v>75</v>
      </c>
      <c r="E135" s="3">
        <v>321.75</v>
      </c>
    </row>
    <row r="136" spans="1:5" ht="12.75">
      <c r="A136" s="4" t="s">
        <v>66</v>
      </c>
      <c r="B136" s="8" t="s">
        <v>76</v>
      </c>
      <c r="C136" s="19"/>
      <c r="D136" s="2" t="s">
        <v>77</v>
      </c>
      <c r="E136" s="3">
        <v>102</v>
      </c>
    </row>
    <row r="137" spans="1:5" ht="12.75">
      <c r="A137" s="4" t="s">
        <v>66</v>
      </c>
      <c r="B137" s="7">
        <v>581</v>
      </c>
      <c r="C137" s="19">
        <v>43616</v>
      </c>
      <c r="D137" s="2" t="s">
        <v>78</v>
      </c>
      <c r="E137" s="3">
        <v>286.29</v>
      </c>
    </row>
    <row r="138" spans="1:5" ht="12.75">
      <c r="A138" s="4" t="s">
        <v>66</v>
      </c>
      <c r="B138" s="7">
        <v>731</v>
      </c>
      <c r="C138" s="19">
        <v>43616</v>
      </c>
      <c r="D138" s="2" t="s">
        <v>78</v>
      </c>
      <c r="E138" s="3">
        <v>381.2</v>
      </c>
    </row>
    <row r="139" spans="1:5" ht="12.75">
      <c r="A139" s="4" t="s">
        <v>66</v>
      </c>
      <c r="B139" s="7">
        <v>739</v>
      </c>
      <c r="C139" s="19">
        <v>43645</v>
      </c>
      <c r="D139" s="2" t="s">
        <v>78</v>
      </c>
      <c r="E139" s="3">
        <v>875.8</v>
      </c>
    </row>
    <row r="140" spans="1:5" ht="12.75">
      <c r="A140" s="4" t="s">
        <v>66</v>
      </c>
      <c r="B140" s="7">
        <v>854</v>
      </c>
      <c r="C140" s="19">
        <v>43645</v>
      </c>
      <c r="D140" s="2" t="s">
        <v>78</v>
      </c>
      <c r="E140" s="3">
        <v>368.6</v>
      </c>
    </row>
    <row r="141" spans="1:5" ht="12.75">
      <c r="A141" s="4" t="s">
        <v>66</v>
      </c>
      <c r="B141" s="7">
        <v>890</v>
      </c>
      <c r="C141" s="19">
        <v>43677</v>
      </c>
      <c r="D141" s="2" t="s">
        <v>78</v>
      </c>
      <c r="E141" s="3">
        <v>813.12</v>
      </c>
    </row>
    <row r="142" spans="1:5" ht="12.75">
      <c r="A142" s="4" t="s">
        <v>66</v>
      </c>
      <c r="B142" s="7">
        <v>989</v>
      </c>
      <c r="C142" s="19">
        <v>43677</v>
      </c>
      <c r="D142" s="2" t="s">
        <v>78</v>
      </c>
      <c r="E142" s="3">
        <v>568.7</v>
      </c>
    </row>
    <row r="143" spans="1:5" ht="12.75">
      <c r="A143" s="4" t="s">
        <v>66</v>
      </c>
      <c r="B143" s="7">
        <v>361</v>
      </c>
      <c r="C143" s="19">
        <v>43676</v>
      </c>
      <c r="D143" s="2" t="s">
        <v>79</v>
      </c>
      <c r="E143" s="3">
        <v>20</v>
      </c>
    </row>
    <row r="144" spans="1:5" ht="12.75">
      <c r="A144" s="4" t="s">
        <v>66</v>
      </c>
      <c r="B144" s="7">
        <v>443</v>
      </c>
      <c r="C144" s="19">
        <v>43677</v>
      </c>
      <c r="D144" s="2" t="s">
        <v>80</v>
      </c>
      <c r="E144" s="3">
        <v>2356.72</v>
      </c>
    </row>
    <row r="145" spans="1:5" ht="12.75">
      <c r="A145" s="4" t="s">
        <v>66</v>
      </c>
      <c r="B145" s="7">
        <v>518</v>
      </c>
      <c r="C145" s="19">
        <v>43708</v>
      </c>
      <c r="D145" s="2" t="s">
        <v>80</v>
      </c>
      <c r="E145" s="3">
        <v>1114.23</v>
      </c>
    </row>
    <row r="146" spans="1:5" ht="12.75">
      <c r="A146" s="4" t="s">
        <v>66</v>
      </c>
      <c r="B146" s="7">
        <v>747</v>
      </c>
      <c r="C146" s="19">
        <v>43713</v>
      </c>
      <c r="D146" s="2" t="s">
        <v>81</v>
      </c>
      <c r="E146" s="3">
        <v>190.3</v>
      </c>
    </row>
    <row r="147" spans="1:5" ht="12.75">
      <c r="A147" s="4" t="s">
        <v>66</v>
      </c>
      <c r="B147" s="7">
        <v>791</v>
      </c>
      <c r="C147" s="19">
        <v>43728</v>
      </c>
      <c r="D147" s="2" t="s">
        <v>81</v>
      </c>
      <c r="E147" s="3">
        <v>437.24</v>
      </c>
    </row>
    <row r="148" spans="1:5" ht="12.75">
      <c r="A148" s="4" t="s">
        <v>66</v>
      </c>
      <c r="B148" s="7">
        <v>902</v>
      </c>
      <c r="C148" s="19">
        <v>43756</v>
      </c>
      <c r="D148" s="2" t="s">
        <v>81</v>
      </c>
      <c r="E148" s="3">
        <v>190.3</v>
      </c>
    </row>
    <row r="149" spans="1:5" ht="12.75">
      <c r="A149" s="4" t="s">
        <v>66</v>
      </c>
      <c r="B149" s="7">
        <v>482</v>
      </c>
      <c r="C149" s="19">
        <v>43766</v>
      </c>
      <c r="D149" s="2" t="s">
        <v>21</v>
      </c>
      <c r="E149" s="3">
        <v>350</v>
      </c>
    </row>
    <row r="150" spans="1:5" ht="12.75">
      <c r="A150" s="4" t="s">
        <v>66</v>
      </c>
      <c r="B150" s="7">
        <v>539</v>
      </c>
      <c r="C150" s="19">
        <v>43794</v>
      </c>
      <c r="D150" s="2" t="s">
        <v>21</v>
      </c>
      <c r="E150" s="3">
        <f>167.6-17.6</f>
        <v>150</v>
      </c>
    </row>
    <row r="151" spans="1:6" s="5" customFormat="1" ht="12.75">
      <c r="A151" s="25" t="s">
        <v>66</v>
      </c>
      <c r="B151" s="26" t="s">
        <v>179</v>
      </c>
      <c r="C151" s="27">
        <v>43725</v>
      </c>
      <c r="D151" s="28" t="s">
        <v>21</v>
      </c>
      <c r="E151" s="29">
        <v>145</v>
      </c>
      <c r="F151" s="30"/>
    </row>
    <row r="152" spans="1:5" ht="12.75">
      <c r="A152" s="4" t="s">
        <v>66</v>
      </c>
      <c r="B152" s="7">
        <v>1546</v>
      </c>
      <c r="C152" s="19">
        <v>43755</v>
      </c>
      <c r="D152" s="2" t="s">
        <v>82</v>
      </c>
      <c r="E152" s="3">
        <v>100</v>
      </c>
    </row>
    <row r="153" spans="1:5" ht="12.75">
      <c r="A153" s="4" t="s">
        <v>66</v>
      </c>
      <c r="B153" s="7">
        <v>1982</v>
      </c>
      <c r="C153" s="19">
        <v>43822</v>
      </c>
      <c r="D153" s="2" t="s">
        <v>82</v>
      </c>
      <c r="E153" s="3">
        <v>50.82</v>
      </c>
    </row>
    <row r="154" spans="1:5" ht="12.75">
      <c r="A154" s="4" t="s">
        <v>66</v>
      </c>
      <c r="B154" s="7">
        <v>4</v>
      </c>
      <c r="C154" s="19">
        <v>43768</v>
      </c>
      <c r="D154" s="2" t="s">
        <v>83</v>
      </c>
      <c r="E154" s="3">
        <v>141.37</v>
      </c>
    </row>
    <row r="155" spans="1:5" ht="12.75">
      <c r="A155" s="4" t="s">
        <v>66</v>
      </c>
      <c r="B155" s="7">
        <v>1</v>
      </c>
      <c r="C155" s="19">
        <v>43889</v>
      </c>
      <c r="D155" s="2" t="s">
        <v>83</v>
      </c>
      <c r="E155" s="3">
        <v>141.37</v>
      </c>
    </row>
    <row r="156" spans="1:5" ht="12.75">
      <c r="A156" s="4" t="s">
        <v>66</v>
      </c>
      <c r="B156" s="7">
        <v>330</v>
      </c>
      <c r="C156" s="19">
        <v>43764</v>
      </c>
      <c r="D156" s="2" t="s">
        <v>84</v>
      </c>
      <c r="E156" s="3">
        <v>56.66</v>
      </c>
    </row>
    <row r="157" spans="1:5" ht="12.75">
      <c r="A157" s="4" t="s">
        <v>66</v>
      </c>
      <c r="B157" s="7">
        <v>345</v>
      </c>
      <c r="C157" s="19">
        <v>43789</v>
      </c>
      <c r="D157" s="2" t="s">
        <v>84</v>
      </c>
      <c r="E157" s="3">
        <v>56.66</v>
      </c>
    </row>
    <row r="158" spans="1:5" ht="12.75">
      <c r="A158" s="4" t="s">
        <v>66</v>
      </c>
      <c r="B158" s="7">
        <v>356</v>
      </c>
      <c r="C158" s="19">
        <v>43805</v>
      </c>
      <c r="D158" s="2" t="s">
        <v>84</v>
      </c>
      <c r="E158" s="3">
        <v>56.66</v>
      </c>
    </row>
    <row r="159" spans="1:5" ht="12.75">
      <c r="A159" s="4" t="s">
        <v>66</v>
      </c>
      <c r="B159" s="7">
        <v>16</v>
      </c>
      <c r="C159" s="19">
        <v>43861</v>
      </c>
      <c r="D159" s="2" t="s">
        <v>84</v>
      </c>
      <c r="E159" s="3">
        <v>113.32</v>
      </c>
    </row>
    <row r="160" spans="1:5" ht="12.75">
      <c r="A160" s="4" t="s">
        <v>66</v>
      </c>
      <c r="B160" s="7">
        <v>41</v>
      </c>
      <c r="C160" s="19">
        <v>43887</v>
      </c>
      <c r="D160" s="2" t="s">
        <v>84</v>
      </c>
      <c r="E160" s="3">
        <v>56.66</v>
      </c>
    </row>
    <row r="161" spans="1:5" ht="12.75">
      <c r="A161" s="4" t="s">
        <v>66</v>
      </c>
      <c r="B161" s="7">
        <v>584</v>
      </c>
      <c r="C161" s="19">
        <v>43769</v>
      </c>
      <c r="D161" s="2" t="s">
        <v>85</v>
      </c>
      <c r="E161" s="3">
        <v>255.59</v>
      </c>
    </row>
    <row r="162" spans="1:5" ht="12.75">
      <c r="A162" s="4" t="s">
        <v>66</v>
      </c>
      <c r="B162" s="7">
        <v>661</v>
      </c>
      <c r="C162" s="19">
        <v>43799</v>
      </c>
      <c r="D162" s="2" t="s">
        <v>85</v>
      </c>
      <c r="E162" s="3">
        <v>34</v>
      </c>
    </row>
    <row r="163" spans="1:5" ht="12.75">
      <c r="A163" s="4" t="s">
        <v>66</v>
      </c>
      <c r="B163" s="7">
        <v>50</v>
      </c>
      <c r="C163" s="19">
        <v>43861</v>
      </c>
      <c r="D163" s="2" t="s">
        <v>85</v>
      </c>
      <c r="E163" s="3">
        <v>37.4</v>
      </c>
    </row>
    <row r="164" spans="1:5" ht="12.75">
      <c r="A164" s="4" t="s">
        <v>66</v>
      </c>
      <c r="B164" s="7">
        <v>685</v>
      </c>
      <c r="C164" s="19">
        <v>43769</v>
      </c>
      <c r="D164" s="2" t="s">
        <v>86</v>
      </c>
      <c r="E164" s="3">
        <v>138.69</v>
      </c>
    </row>
    <row r="165" spans="1:5" ht="12.75">
      <c r="A165" s="4" t="s">
        <v>66</v>
      </c>
      <c r="B165" s="7">
        <v>772</v>
      </c>
      <c r="C165" s="19">
        <v>43799</v>
      </c>
      <c r="D165" s="2" t="s">
        <v>86</v>
      </c>
      <c r="E165" s="3">
        <v>21.31</v>
      </c>
    </row>
    <row r="166" spans="1:5" ht="12.75">
      <c r="A166" s="4" t="s">
        <v>66</v>
      </c>
      <c r="B166" s="7">
        <v>870</v>
      </c>
      <c r="C166" s="19">
        <v>43830</v>
      </c>
      <c r="D166" s="2" t="s">
        <v>86</v>
      </c>
      <c r="E166" s="3">
        <v>108.35</v>
      </c>
    </row>
    <row r="167" spans="1:5" ht="12.75">
      <c r="A167" s="4" t="s">
        <v>66</v>
      </c>
      <c r="B167" s="7">
        <v>4</v>
      </c>
      <c r="C167" s="19">
        <v>43861</v>
      </c>
      <c r="D167" s="2" t="s">
        <v>86</v>
      </c>
      <c r="E167" s="3">
        <v>4.26</v>
      </c>
    </row>
    <row r="168" spans="1:5" ht="12.75">
      <c r="A168" s="4" t="s">
        <v>87</v>
      </c>
      <c r="B168" s="7">
        <v>14299</v>
      </c>
      <c r="C168" s="19">
        <v>43896</v>
      </c>
      <c r="D168" s="2" t="s">
        <v>8</v>
      </c>
      <c r="E168" s="3">
        <v>150</v>
      </c>
    </row>
    <row r="169" spans="1:5" ht="12.75">
      <c r="A169" s="4" t="s">
        <v>88</v>
      </c>
      <c r="B169" s="7">
        <v>23</v>
      </c>
      <c r="C169" s="19">
        <v>43920</v>
      </c>
      <c r="D169" s="2" t="s">
        <v>89</v>
      </c>
      <c r="E169" s="3">
        <v>595</v>
      </c>
    </row>
    <row r="170" spans="1:5" ht="12.75">
      <c r="A170" s="4">
        <v>43917</v>
      </c>
      <c r="B170" s="7">
        <v>5</v>
      </c>
      <c r="C170" s="19">
        <v>43945</v>
      </c>
      <c r="D170" s="2" t="s">
        <v>89</v>
      </c>
      <c r="E170" s="3">
        <v>-35.7</v>
      </c>
    </row>
    <row r="171" spans="1:5" ht="12.75">
      <c r="A171" s="4" t="s">
        <v>90</v>
      </c>
      <c r="B171" s="7">
        <v>233</v>
      </c>
      <c r="C171" s="19">
        <v>43677</v>
      </c>
      <c r="D171" s="2" t="s">
        <v>17</v>
      </c>
      <c r="E171" s="3">
        <v>303.34</v>
      </c>
    </row>
    <row r="172" spans="1:5" ht="12.75">
      <c r="A172" s="4" t="s">
        <v>90</v>
      </c>
      <c r="B172" s="7">
        <v>234</v>
      </c>
      <c r="C172" s="19">
        <v>43677</v>
      </c>
      <c r="D172" s="2" t="s">
        <v>17</v>
      </c>
      <c r="E172" s="3">
        <v>457.2</v>
      </c>
    </row>
    <row r="173" spans="1:5" ht="12.75">
      <c r="A173" s="4" t="s">
        <v>90</v>
      </c>
      <c r="B173" s="7">
        <v>276</v>
      </c>
      <c r="C173" s="19">
        <v>43708</v>
      </c>
      <c r="D173" s="2" t="s">
        <v>17</v>
      </c>
      <c r="E173" s="3">
        <v>675</v>
      </c>
    </row>
    <row r="174" spans="1:5" ht="12.75">
      <c r="A174" s="4" t="s">
        <v>90</v>
      </c>
      <c r="B174" s="7">
        <v>306</v>
      </c>
      <c r="C174" s="16" t="s">
        <v>171</v>
      </c>
      <c r="D174" s="2" t="s">
        <v>17</v>
      </c>
      <c r="E174" s="3">
        <v>1355.4</v>
      </c>
    </row>
    <row r="175" spans="1:5" ht="12.75">
      <c r="A175" s="4" t="s">
        <v>90</v>
      </c>
      <c r="B175" s="7">
        <v>307</v>
      </c>
      <c r="C175" s="19">
        <v>43738</v>
      </c>
      <c r="D175" s="2" t="s">
        <v>17</v>
      </c>
      <c r="E175" s="3">
        <v>370.12</v>
      </c>
    </row>
    <row r="176" spans="1:5" ht="12.75">
      <c r="A176" s="4" t="s">
        <v>90</v>
      </c>
      <c r="B176" s="7">
        <v>346</v>
      </c>
      <c r="C176" s="19">
        <v>43769</v>
      </c>
      <c r="D176" s="2" t="s">
        <v>17</v>
      </c>
      <c r="E176" s="3">
        <v>1341</v>
      </c>
    </row>
    <row r="177" spans="1:5" ht="12.75">
      <c r="A177" s="4" t="s">
        <v>90</v>
      </c>
      <c r="B177" s="7">
        <v>394</v>
      </c>
      <c r="C177" s="19">
        <v>43799</v>
      </c>
      <c r="D177" s="2" t="s">
        <v>17</v>
      </c>
      <c r="E177" s="3">
        <v>1546.2</v>
      </c>
    </row>
    <row r="178" spans="1:5" ht="12.75">
      <c r="A178" s="4" t="s">
        <v>90</v>
      </c>
      <c r="B178" s="7">
        <v>419</v>
      </c>
      <c r="C178" s="19">
        <v>43829</v>
      </c>
      <c r="D178" s="2" t="s">
        <v>17</v>
      </c>
      <c r="E178" s="3">
        <v>3239.96</v>
      </c>
    </row>
    <row r="179" spans="1:8" ht="12.75">
      <c r="A179" s="4" t="s">
        <v>90</v>
      </c>
      <c r="B179" s="7">
        <v>450</v>
      </c>
      <c r="C179" s="19">
        <v>43829</v>
      </c>
      <c r="D179" s="2" t="s">
        <v>17</v>
      </c>
      <c r="E179" s="3">
        <v>2518.2</v>
      </c>
      <c r="G179" s="13"/>
      <c r="H179" s="21"/>
    </row>
    <row r="180" spans="1:5" ht="12.75">
      <c r="A180" s="4" t="s">
        <v>90</v>
      </c>
      <c r="B180" s="8" t="s">
        <v>91</v>
      </c>
      <c r="C180" s="16" t="s">
        <v>166</v>
      </c>
      <c r="D180" s="2" t="s">
        <v>14</v>
      </c>
      <c r="E180" s="3">
        <v>2493.86</v>
      </c>
    </row>
    <row r="181" spans="1:5" ht="12.75">
      <c r="A181" s="4" t="s">
        <v>90</v>
      </c>
      <c r="B181" s="7">
        <v>82771</v>
      </c>
      <c r="C181" s="19">
        <v>43901</v>
      </c>
      <c r="D181" s="2" t="s">
        <v>26</v>
      </c>
      <c r="E181" s="3">
        <v>455.36</v>
      </c>
    </row>
    <row r="182" spans="1:5" ht="12.75">
      <c r="A182" s="4" t="s">
        <v>90</v>
      </c>
      <c r="B182" s="7">
        <v>82770</v>
      </c>
      <c r="C182" s="19">
        <v>43901</v>
      </c>
      <c r="D182" s="2" t="s">
        <v>26</v>
      </c>
      <c r="E182" s="3">
        <v>188.43</v>
      </c>
    </row>
    <row r="183" spans="1:5" ht="12.75">
      <c r="A183" s="4" t="s">
        <v>92</v>
      </c>
      <c r="B183" s="8"/>
      <c r="C183" s="19">
        <v>43927</v>
      </c>
      <c r="D183" s="2" t="s">
        <v>32</v>
      </c>
      <c r="E183" s="3">
        <v>2391.92</v>
      </c>
    </row>
    <row r="184" spans="1:5" ht="12.75">
      <c r="A184" s="4" t="s">
        <v>92</v>
      </c>
      <c r="B184" s="7">
        <v>34</v>
      </c>
      <c r="C184" s="19">
        <v>43929</v>
      </c>
      <c r="D184" s="2" t="s">
        <v>93</v>
      </c>
      <c r="E184" s="3">
        <v>2458.24</v>
      </c>
    </row>
    <row r="185" spans="1:5" ht="12.75">
      <c r="A185" s="4" t="s">
        <v>92</v>
      </c>
      <c r="B185" s="8" t="s">
        <v>94</v>
      </c>
      <c r="C185" s="19">
        <v>43922</v>
      </c>
      <c r="D185" s="2" t="s">
        <v>31</v>
      </c>
      <c r="E185" s="3">
        <v>2454.88</v>
      </c>
    </row>
    <row r="186" spans="1:5" ht="12.75">
      <c r="A186" s="4" t="s">
        <v>95</v>
      </c>
      <c r="B186" s="8" t="s">
        <v>96</v>
      </c>
      <c r="C186" s="19">
        <v>43926</v>
      </c>
      <c r="D186" s="2" t="s">
        <v>30</v>
      </c>
      <c r="E186" s="3">
        <v>3379.67</v>
      </c>
    </row>
    <row r="187" spans="1:5" ht="12.75">
      <c r="A187" s="4" t="s">
        <v>97</v>
      </c>
      <c r="B187" s="7">
        <v>6748</v>
      </c>
      <c r="C187" s="19">
        <v>43899</v>
      </c>
      <c r="D187" s="2" t="s">
        <v>35</v>
      </c>
      <c r="E187" s="3">
        <v>107.9</v>
      </c>
    </row>
    <row r="188" spans="1:5" ht="12.75">
      <c r="A188" s="4" t="s">
        <v>98</v>
      </c>
      <c r="B188" s="7">
        <v>1597</v>
      </c>
      <c r="C188" s="19">
        <v>43951</v>
      </c>
      <c r="D188" s="2" t="s">
        <v>33</v>
      </c>
      <c r="E188" s="3">
        <v>71</v>
      </c>
    </row>
    <row r="189" spans="1:5" ht="12.75">
      <c r="A189" s="4" t="s">
        <v>98</v>
      </c>
      <c r="B189" s="7">
        <v>1597</v>
      </c>
      <c r="C189" s="19">
        <v>43951</v>
      </c>
      <c r="D189" s="2" t="s">
        <v>33</v>
      </c>
      <c r="E189" s="3">
        <v>71</v>
      </c>
    </row>
    <row r="190" spans="1:5" ht="12.75">
      <c r="A190" s="4" t="s">
        <v>99</v>
      </c>
      <c r="B190" s="7">
        <v>421</v>
      </c>
      <c r="C190" s="19">
        <v>43829</v>
      </c>
      <c r="D190" s="2" t="s">
        <v>17</v>
      </c>
      <c r="E190" s="3">
        <v>5801.6</v>
      </c>
    </row>
    <row r="191" spans="1:5" ht="12.75">
      <c r="A191" s="4" t="s">
        <v>99</v>
      </c>
      <c r="B191" s="7">
        <v>579</v>
      </c>
      <c r="C191" s="19">
        <v>43738</v>
      </c>
      <c r="D191" s="2" t="s">
        <v>80</v>
      </c>
      <c r="E191" s="3">
        <v>2569.4</v>
      </c>
    </row>
    <row r="192" spans="1:5" ht="12.75">
      <c r="A192" s="4" t="s">
        <v>99</v>
      </c>
      <c r="B192" s="7">
        <v>7</v>
      </c>
      <c r="C192" s="19">
        <v>43861</v>
      </c>
      <c r="D192" s="2" t="s">
        <v>18</v>
      </c>
      <c r="E192" s="3">
        <v>3634.7</v>
      </c>
    </row>
    <row r="193" spans="1:5" ht="12.75">
      <c r="A193" s="4" t="s">
        <v>100</v>
      </c>
      <c r="B193" s="7">
        <v>20638</v>
      </c>
      <c r="C193" s="19">
        <v>43931</v>
      </c>
      <c r="D193" s="2" t="s">
        <v>8</v>
      </c>
      <c r="E193" s="3">
        <v>150</v>
      </c>
    </row>
    <row r="194" spans="1:5" ht="12.75">
      <c r="A194" s="4" t="s">
        <v>101</v>
      </c>
      <c r="B194" s="7">
        <v>4148</v>
      </c>
      <c r="C194" s="19">
        <v>43930</v>
      </c>
      <c r="D194" s="2" t="s">
        <v>26</v>
      </c>
      <c r="E194" s="3">
        <v>180.09</v>
      </c>
    </row>
    <row r="195" spans="1:5" ht="12.75">
      <c r="A195" s="4" t="s">
        <v>101</v>
      </c>
      <c r="B195" s="7">
        <v>4149</v>
      </c>
      <c r="C195" s="19">
        <v>43930</v>
      </c>
      <c r="D195" s="2" t="s">
        <v>26</v>
      </c>
      <c r="E195" s="3">
        <v>446.68</v>
      </c>
    </row>
    <row r="196" spans="1:5" ht="12.75">
      <c r="A196" s="4" t="s">
        <v>102</v>
      </c>
      <c r="B196" s="7">
        <v>164</v>
      </c>
      <c r="C196" s="19">
        <v>43950</v>
      </c>
      <c r="D196" s="2" t="s">
        <v>103</v>
      </c>
      <c r="E196" s="3">
        <v>3350</v>
      </c>
    </row>
    <row r="197" spans="1:5" ht="12.75">
      <c r="A197" s="4" t="s">
        <v>104</v>
      </c>
      <c r="B197" s="8" t="s">
        <v>41</v>
      </c>
      <c r="C197" s="19">
        <v>43949</v>
      </c>
      <c r="D197" s="2" t="s">
        <v>105</v>
      </c>
      <c r="E197" s="3">
        <v>4809.6</v>
      </c>
    </row>
    <row r="198" spans="1:5" ht="12.75">
      <c r="A198" s="4" t="s">
        <v>106</v>
      </c>
      <c r="B198" s="7">
        <v>7</v>
      </c>
      <c r="C198" s="19">
        <v>43796</v>
      </c>
      <c r="D198" s="2" t="s">
        <v>107</v>
      </c>
      <c r="E198" s="3">
        <v>2856.7</v>
      </c>
    </row>
    <row r="199" spans="1:5" ht="12.75">
      <c r="A199" s="4" t="s">
        <v>106</v>
      </c>
      <c r="B199" s="7">
        <v>3496</v>
      </c>
      <c r="C199" s="19">
        <v>42947</v>
      </c>
      <c r="D199" s="2" t="s">
        <v>108</v>
      </c>
      <c r="E199" s="3">
        <v>280.6</v>
      </c>
    </row>
    <row r="200" spans="1:5" ht="12.75">
      <c r="A200" s="4" t="s">
        <v>106</v>
      </c>
      <c r="B200" s="7">
        <v>15</v>
      </c>
      <c r="C200" s="19">
        <v>43894</v>
      </c>
      <c r="D200" s="2" t="s">
        <v>109</v>
      </c>
      <c r="E200" s="3">
        <v>4000</v>
      </c>
    </row>
    <row r="201" spans="1:5" ht="12.75">
      <c r="A201" s="4" t="s">
        <v>106</v>
      </c>
      <c r="B201" s="11" t="s">
        <v>175</v>
      </c>
      <c r="C201" s="19">
        <v>43826</v>
      </c>
      <c r="D201" s="2" t="s">
        <v>110</v>
      </c>
      <c r="E201" s="3">
        <v>8000</v>
      </c>
    </row>
    <row r="202" spans="1:5" ht="12.75">
      <c r="A202" s="4" t="s">
        <v>106</v>
      </c>
      <c r="B202" s="7">
        <v>47</v>
      </c>
      <c r="C202" s="19">
        <v>43955</v>
      </c>
      <c r="D202" s="2" t="s">
        <v>111</v>
      </c>
      <c r="E202" s="3">
        <v>330</v>
      </c>
    </row>
    <row r="203" spans="1:5" ht="12.75">
      <c r="A203" s="4" t="s">
        <v>106</v>
      </c>
      <c r="B203" s="7">
        <v>1011</v>
      </c>
      <c r="C203" s="19">
        <v>43811</v>
      </c>
      <c r="D203" s="2" t="s">
        <v>53</v>
      </c>
      <c r="E203" s="3">
        <v>42.4</v>
      </c>
    </row>
    <row r="204" spans="1:5" ht="12.75">
      <c r="A204" s="4" t="s">
        <v>106</v>
      </c>
      <c r="B204" s="7">
        <v>6022</v>
      </c>
      <c r="C204" s="19">
        <v>43823</v>
      </c>
      <c r="D204" s="2" t="s">
        <v>53</v>
      </c>
      <c r="E204" s="3">
        <v>175.72</v>
      </c>
    </row>
    <row r="205" spans="1:5" ht="12.75">
      <c r="A205" s="4" t="s">
        <v>106</v>
      </c>
      <c r="B205" s="7">
        <v>6024</v>
      </c>
      <c r="C205" s="19">
        <v>43823</v>
      </c>
      <c r="D205" s="2" t="s">
        <v>53</v>
      </c>
      <c r="E205" s="3">
        <v>251.88</v>
      </c>
    </row>
    <row r="206" spans="1:5" ht="12.75">
      <c r="A206" s="4" t="s">
        <v>106</v>
      </c>
      <c r="B206" s="7">
        <v>2409</v>
      </c>
      <c r="C206" s="19">
        <v>43852</v>
      </c>
      <c r="D206" s="2" t="s">
        <v>53</v>
      </c>
      <c r="E206" s="3">
        <v>143.99</v>
      </c>
    </row>
    <row r="207" spans="1:5" ht="12.75">
      <c r="A207" s="4" t="s">
        <v>106</v>
      </c>
      <c r="B207" s="7">
        <v>2410</v>
      </c>
      <c r="C207" s="19">
        <v>43852</v>
      </c>
      <c r="D207" s="2" t="s">
        <v>53</v>
      </c>
      <c r="E207" s="3">
        <v>72</v>
      </c>
    </row>
    <row r="208" spans="1:6" ht="12.75">
      <c r="A208" s="4" t="s">
        <v>106</v>
      </c>
      <c r="B208" s="7">
        <v>5592</v>
      </c>
      <c r="C208" s="19">
        <v>43860</v>
      </c>
      <c r="D208" s="2" t="s">
        <v>53</v>
      </c>
      <c r="E208" s="3">
        <v>360.09</v>
      </c>
      <c r="F208" s="13"/>
    </row>
    <row r="209" spans="1:5" ht="12.75">
      <c r="A209" s="4" t="s">
        <v>106</v>
      </c>
      <c r="B209" s="7">
        <v>2591</v>
      </c>
      <c r="C209" s="19">
        <v>43801</v>
      </c>
      <c r="D209" s="2" t="s">
        <v>112</v>
      </c>
      <c r="E209" s="3">
        <v>446.45</v>
      </c>
    </row>
    <row r="210" spans="1:5" ht="12.75">
      <c r="A210" s="4" t="s">
        <v>106</v>
      </c>
      <c r="B210" s="7">
        <v>3004</v>
      </c>
      <c r="C210" s="19">
        <v>43829</v>
      </c>
      <c r="D210" s="2" t="s">
        <v>112</v>
      </c>
      <c r="E210" s="3">
        <v>4223.75</v>
      </c>
    </row>
    <row r="211" spans="1:5" ht="12.75">
      <c r="A211" s="4" t="s">
        <v>106</v>
      </c>
      <c r="B211" s="7">
        <v>210</v>
      </c>
      <c r="C211" s="19">
        <v>43860</v>
      </c>
      <c r="D211" s="2" t="s">
        <v>82</v>
      </c>
      <c r="E211" s="3">
        <v>973.77</v>
      </c>
    </row>
    <row r="212" spans="1:5" ht="12.75">
      <c r="A212" s="4" t="s">
        <v>106</v>
      </c>
      <c r="B212" s="7">
        <v>1020</v>
      </c>
      <c r="C212" s="19">
        <v>43773</v>
      </c>
      <c r="D212" s="2" t="s">
        <v>57</v>
      </c>
      <c r="E212" s="3">
        <v>540</v>
      </c>
    </row>
    <row r="213" spans="1:6" ht="12.75">
      <c r="A213" s="4" t="s">
        <v>106</v>
      </c>
      <c r="B213" s="7">
        <v>1240</v>
      </c>
      <c r="C213" s="19">
        <v>43826</v>
      </c>
      <c r="D213" s="2" t="s">
        <v>57</v>
      </c>
      <c r="E213" s="3">
        <v>334</v>
      </c>
      <c r="F213" s="13"/>
    </row>
    <row r="214" spans="1:5" ht="12.75">
      <c r="A214" s="4" t="s">
        <v>106</v>
      </c>
      <c r="B214" s="7">
        <v>208</v>
      </c>
      <c r="C214" s="19">
        <v>43890</v>
      </c>
      <c r="D214" s="2" t="s">
        <v>18</v>
      </c>
      <c r="E214" s="3">
        <v>3794.04</v>
      </c>
    </row>
    <row r="215" spans="1:5" ht="12.75">
      <c r="A215" s="4" t="s">
        <v>106</v>
      </c>
      <c r="B215" s="7">
        <v>670</v>
      </c>
      <c r="C215" s="19">
        <v>43769</v>
      </c>
      <c r="D215" s="2" t="s">
        <v>80</v>
      </c>
      <c r="E215" s="3">
        <v>2825.49</v>
      </c>
    </row>
    <row r="216" spans="1:5" ht="12.75">
      <c r="A216" s="4" t="s">
        <v>106</v>
      </c>
      <c r="B216" s="7">
        <v>761</v>
      </c>
      <c r="C216" s="19">
        <v>43799</v>
      </c>
      <c r="D216" s="2" t="s">
        <v>80</v>
      </c>
      <c r="E216" s="3">
        <v>1206.51</v>
      </c>
    </row>
    <row r="217" spans="1:5" ht="12.75">
      <c r="A217" s="4" t="s">
        <v>106</v>
      </c>
      <c r="B217" s="8" t="s">
        <v>113</v>
      </c>
      <c r="C217" s="16" t="s">
        <v>102</v>
      </c>
      <c r="D217" s="2" t="s">
        <v>14</v>
      </c>
      <c r="E217" s="3">
        <v>2493.86</v>
      </c>
    </row>
    <row r="218" spans="1:5" ht="12.75">
      <c r="A218" s="4" t="s">
        <v>114</v>
      </c>
      <c r="B218" s="7">
        <v>7216</v>
      </c>
      <c r="C218" s="19">
        <v>43949</v>
      </c>
      <c r="D218" s="2" t="s">
        <v>6</v>
      </c>
      <c r="E218" s="3">
        <v>1141.56</v>
      </c>
    </row>
    <row r="219" spans="1:5" ht="12.75">
      <c r="A219" s="4" t="s">
        <v>115</v>
      </c>
      <c r="B219" s="7">
        <v>61983</v>
      </c>
      <c r="C219" s="19">
        <v>43930</v>
      </c>
      <c r="D219" s="2" t="s">
        <v>39</v>
      </c>
      <c r="E219" s="3">
        <v>432.77</v>
      </c>
    </row>
    <row r="220" spans="1:5" ht="12.75">
      <c r="A220" s="4" t="s">
        <v>116</v>
      </c>
      <c r="B220" s="7">
        <v>26832</v>
      </c>
      <c r="C220" s="19">
        <v>43964</v>
      </c>
      <c r="D220" s="2" t="s">
        <v>8</v>
      </c>
      <c r="E220" s="3">
        <v>150</v>
      </c>
    </row>
    <row r="221" spans="1:5" ht="12.75">
      <c r="A221" s="4" t="s">
        <v>117</v>
      </c>
      <c r="B221" s="7">
        <v>8223</v>
      </c>
      <c r="C221" s="19">
        <v>43960</v>
      </c>
      <c r="D221" s="2" t="s">
        <v>26</v>
      </c>
      <c r="E221" s="3">
        <v>324.12</v>
      </c>
    </row>
    <row r="222" spans="1:5" ht="12.75">
      <c r="A222" s="4" t="s">
        <v>117</v>
      </c>
      <c r="B222" s="7">
        <v>6693</v>
      </c>
      <c r="C222" s="19">
        <v>43962</v>
      </c>
      <c r="D222" s="2" t="s">
        <v>35</v>
      </c>
      <c r="E222" s="3">
        <v>107.9</v>
      </c>
    </row>
    <row r="223" spans="1:5" ht="12.75">
      <c r="A223" s="4" t="s">
        <v>117</v>
      </c>
      <c r="B223" s="7">
        <v>8222</v>
      </c>
      <c r="C223" s="19">
        <v>43960</v>
      </c>
      <c r="D223" s="2" t="s">
        <v>26</v>
      </c>
      <c r="E223" s="3">
        <v>162.96</v>
      </c>
    </row>
    <row r="224" spans="1:5" ht="12.75">
      <c r="A224" s="4" t="s">
        <v>118</v>
      </c>
      <c r="B224" s="7">
        <v>1301</v>
      </c>
      <c r="C224" s="19">
        <v>43373</v>
      </c>
      <c r="D224" s="2" t="s">
        <v>78</v>
      </c>
      <c r="E224" s="3">
        <v>601</v>
      </c>
    </row>
    <row r="225" spans="1:5" ht="12.75">
      <c r="A225" s="4" t="s">
        <v>118</v>
      </c>
      <c r="B225" s="7">
        <v>1215</v>
      </c>
      <c r="C225" s="19">
        <v>43373</v>
      </c>
      <c r="D225" s="2" t="s">
        <v>78</v>
      </c>
      <c r="E225" s="3">
        <v>1033.12</v>
      </c>
    </row>
    <row r="226" spans="1:5" ht="12.75">
      <c r="A226" s="4" t="s">
        <v>118</v>
      </c>
      <c r="B226" s="7">
        <v>1375</v>
      </c>
      <c r="C226" s="19">
        <v>43404</v>
      </c>
      <c r="D226" s="2" t="s">
        <v>78</v>
      </c>
      <c r="E226" s="3">
        <v>672.32</v>
      </c>
    </row>
    <row r="227" spans="1:5" ht="12.75">
      <c r="A227" s="4" t="s">
        <v>118</v>
      </c>
      <c r="B227" s="7">
        <v>1487</v>
      </c>
      <c r="C227" s="19">
        <v>43404</v>
      </c>
      <c r="D227" s="2" t="s">
        <v>78</v>
      </c>
      <c r="E227" s="3">
        <v>276</v>
      </c>
    </row>
    <row r="228" spans="1:5" ht="12.75">
      <c r="A228" s="4" t="s">
        <v>118</v>
      </c>
      <c r="B228" s="7">
        <v>1663</v>
      </c>
      <c r="C228" s="19">
        <v>43623</v>
      </c>
      <c r="D228" s="2" t="s">
        <v>45</v>
      </c>
      <c r="E228" s="3">
        <f>175.39-31.63</f>
        <v>143.76</v>
      </c>
    </row>
    <row r="229" spans="1:5" ht="12.75">
      <c r="A229" s="4" t="s">
        <v>118</v>
      </c>
      <c r="B229" s="7">
        <v>1818</v>
      </c>
      <c r="C229" s="19">
        <v>43729</v>
      </c>
      <c r="D229" s="2" t="s">
        <v>45</v>
      </c>
      <c r="E229" s="3">
        <f>144.72-26.1</f>
        <v>118.62</v>
      </c>
    </row>
    <row r="230" spans="1:5" ht="12.75">
      <c r="A230" s="4" t="s">
        <v>118</v>
      </c>
      <c r="B230" s="7">
        <v>1810</v>
      </c>
      <c r="C230" s="19">
        <v>43642</v>
      </c>
      <c r="D230" s="2" t="s">
        <v>45</v>
      </c>
      <c r="E230" s="3">
        <f>885.89-159.75</f>
        <v>726.14</v>
      </c>
    </row>
    <row r="231" spans="1:5" ht="12.75">
      <c r="A231" s="4" t="s">
        <v>118</v>
      </c>
      <c r="B231" s="7">
        <v>2177</v>
      </c>
      <c r="C231" s="19">
        <v>43665</v>
      </c>
      <c r="D231" s="2" t="s">
        <v>45</v>
      </c>
      <c r="E231" s="3">
        <f>701.72-126.54</f>
        <v>575.1800000000001</v>
      </c>
    </row>
    <row r="232" spans="1:5" ht="12.75">
      <c r="A232" s="4" t="s">
        <v>118</v>
      </c>
      <c r="B232" s="7">
        <v>2308</v>
      </c>
      <c r="C232" s="19">
        <v>43677</v>
      </c>
      <c r="D232" s="2" t="s">
        <v>45</v>
      </c>
      <c r="E232" s="3">
        <f>138.08-24.9</f>
        <v>113.18</v>
      </c>
    </row>
    <row r="233" spans="1:6" ht="12.75">
      <c r="A233" s="4" t="s">
        <v>118</v>
      </c>
      <c r="B233" s="7">
        <v>2583</v>
      </c>
      <c r="C233" s="19">
        <v>43704</v>
      </c>
      <c r="D233" s="2" t="s">
        <v>45</v>
      </c>
      <c r="E233" s="3">
        <f>706.58-127.42</f>
        <v>579.1600000000001</v>
      </c>
      <c r="F233" s="13"/>
    </row>
    <row r="234" spans="1:5" ht="12.75">
      <c r="A234" s="4" t="s">
        <v>118</v>
      </c>
      <c r="B234" s="7">
        <v>838</v>
      </c>
      <c r="C234" s="19">
        <v>43830</v>
      </c>
      <c r="D234" s="2" t="s">
        <v>80</v>
      </c>
      <c r="E234" s="3">
        <v>254.26</v>
      </c>
    </row>
    <row r="235" spans="1:5" ht="12.75">
      <c r="A235" s="4" t="s">
        <v>118</v>
      </c>
      <c r="B235" s="7">
        <v>37</v>
      </c>
      <c r="C235" s="19">
        <v>43861</v>
      </c>
      <c r="D235" s="2" t="s">
        <v>80</v>
      </c>
      <c r="E235" s="3">
        <v>1408.17</v>
      </c>
    </row>
    <row r="236" spans="1:5" ht="12.75">
      <c r="A236" s="4" t="s">
        <v>118</v>
      </c>
      <c r="B236" s="7">
        <v>96</v>
      </c>
      <c r="C236" s="19">
        <v>43738</v>
      </c>
      <c r="D236" s="2" t="s">
        <v>47</v>
      </c>
      <c r="E236" s="3">
        <f>992.31-178.94</f>
        <v>813.3699999999999</v>
      </c>
    </row>
    <row r="237" spans="1:6" ht="12.75">
      <c r="A237" s="4" t="s">
        <v>118</v>
      </c>
      <c r="B237" s="7">
        <v>109</v>
      </c>
      <c r="C237" s="19">
        <v>43762</v>
      </c>
      <c r="D237" s="2" t="s">
        <v>47</v>
      </c>
      <c r="E237" s="3">
        <f>2001.61-360.95</f>
        <v>1640.6599999999999</v>
      </c>
      <c r="F237" s="13"/>
    </row>
    <row r="238" spans="1:5" ht="12.75">
      <c r="A238" s="4" t="s">
        <v>118</v>
      </c>
      <c r="B238" s="7">
        <v>398</v>
      </c>
      <c r="C238" s="19">
        <v>43921</v>
      </c>
      <c r="D238" s="2" t="s">
        <v>18</v>
      </c>
      <c r="E238" s="3">
        <v>2942.29</v>
      </c>
    </row>
    <row r="239" spans="1:5" ht="12.75">
      <c r="A239" s="4" t="s">
        <v>118</v>
      </c>
      <c r="B239" s="8" t="s">
        <v>119</v>
      </c>
      <c r="C239" s="16" t="s">
        <v>167</v>
      </c>
      <c r="D239" s="2" t="s">
        <v>14</v>
      </c>
      <c r="E239" s="3">
        <v>2493.86</v>
      </c>
    </row>
    <row r="240" spans="1:5" ht="12.75">
      <c r="A240" s="4" t="s">
        <v>118</v>
      </c>
      <c r="B240" s="7">
        <v>21</v>
      </c>
      <c r="C240" s="19">
        <v>43998</v>
      </c>
      <c r="D240" s="2" t="s">
        <v>120</v>
      </c>
      <c r="E240" s="3">
        <v>4162</v>
      </c>
    </row>
    <row r="241" spans="1:5" ht="12.75">
      <c r="A241" s="4" t="s">
        <v>121</v>
      </c>
      <c r="B241" s="7">
        <v>20</v>
      </c>
      <c r="C241" s="19">
        <v>43848</v>
      </c>
      <c r="D241" s="2" t="s">
        <v>21</v>
      </c>
      <c r="E241" s="3">
        <v>150</v>
      </c>
    </row>
    <row r="242" spans="1:5" ht="12.75">
      <c r="A242" s="4" t="s">
        <v>121</v>
      </c>
      <c r="B242" s="7">
        <v>44</v>
      </c>
      <c r="C242" s="19">
        <v>43854</v>
      </c>
      <c r="D242" s="2" t="s">
        <v>21</v>
      </c>
      <c r="E242" s="3">
        <f>1342-242</f>
        <v>1100</v>
      </c>
    </row>
    <row r="243" spans="1:5" ht="12.75">
      <c r="A243" s="4" t="s">
        <v>121</v>
      </c>
      <c r="B243" s="7">
        <v>4744</v>
      </c>
      <c r="C243" s="19">
        <v>43738</v>
      </c>
      <c r="D243" s="2" t="s">
        <v>49</v>
      </c>
      <c r="E243" s="3">
        <v>1990.65</v>
      </c>
    </row>
    <row r="244" spans="1:5" ht="12.75">
      <c r="A244" s="4" t="s">
        <v>122</v>
      </c>
      <c r="B244" s="7">
        <v>33054</v>
      </c>
      <c r="C244" s="19">
        <v>43990</v>
      </c>
      <c r="D244" s="2" t="s">
        <v>8</v>
      </c>
      <c r="E244" s="3">
        <v>150</v>
      </c>
    </row>
    <row r="245" spans="1:5" ht="12.75">
      <c r="A245" s="4" t="s">
        <v>123</v>
      </c>
      <c r="B245" s="7">
        <v>2924</v>
      </c>
      <c r="C245" s="19">
        <v>43992</v>
      </c>
      <c r="D245" s="2" t="s">
        <v>26</v>
      </c>
      <c r="E245" s="3">
        <v>109.37</v>
      </c>
    </row>
    <row r="246" spans="1:5" ht="12.75">
      <c r="A246" s="4" t="s">
        <v>123</v>
      </c>
      <c r="B246" s="7">
        <v>2925</v>
      </c>
      <c r="C246" s="19">
        <v>43992</v>
      </c>
      <c r="D246" s="2" t="s">
        <v>26</v>
      </c>
      <c r="E246" s="3">
        <v>239.36</v>
      </c>
    </row>
    <row r="247" spans="1:5" ht="12.75">
      <c r="A247" s="4" t="s">
        <v>124</v>
      </c>
      <c r="B247" s="7">
        <v>10761</v>
      </c>
      <c r="C247" s="19">
        <v>43993</v>
      </c>
      <c r="D247" s="2" t="s">
        <v>39</v>
      </c>
      <c r="E247" s="3">
        <v>214.26</v>
      </c>
    </row>
    <row r="248" spans="1:5" ht="12.75">
      <c r="A248" s="4" t="s">
        <v>125</v>
      </c>
      <c r="B248" s="11" t="s">
        <v>168</v>
      </c>
      <c r="C248" s="19">
        <v>44013</v>
      </c>
      <c r="D248" s="2" t="s">
        <v>14</v>
      </c>
      <c r="E248" s="3">
        <v>2493.86</v>
      </c>
    </row>
    <row r="249" spans="1:5" ht="12.75">
      <c r="A249" s="4" t="s">
        <v>125</v>
      </c>
      <c r="B249" s="7">
        <v>62</v>
      </c>
      <c r="C249" s="19">
        <v>44020</v>
      </c>
      <c r="D249" s="2" t="s">
        <v>93</v>
      </c>
      <c r="E249" s="3">
        <v>3687.36</v>
      </c>
    </row>
    <row r="250" spans="1:5" ht="12.75">
      <c r="A250" s="4" t="s">
        <v>125</v>
      </c>
      <c r="B250" s="7">
        <v>25</v>
      </c>
      <c r="C250" s="19">
        <v>44020</v>
      </c>
      <c r="D250" s="2" t="s">
        <v>180</v>
      </c>
      <c r="E250" s="3">
        <v>3687.36</v>
      </c>
    </row>
    <row r="251" spans="1:5" ht="12.75">
      <c r="A251" s="4" t="s">
        <v>125</v>
      </c>
      <c r="B251" s="8" t="s">
        <v>126</v>
      </c>
      <c r="C251" s="19">
        <v>44013</v>
      </c>
      <c r="D251" s="2" t="s">
        <v>31</v>
      </c>
      <c r="E251" s="3">
        <v>2454.88</v>
      </c>
    </row>
    <row r="252" spans="1:5" ht="12.75">
      <c r="A252" s="4" t="s">
        <v>125</v>
      </c>
      <c r="B252" s="8" t="s">
        <v>127</v>
      </c>
      <c r="C252" s="19">
        <v>44017</v>
      </c>
      <c r="D252" s="2" t="s">
        <v>30</v>
      </c>
      <c r="E252" s="3">
        <v>3379.67</v>
      </c>
    </row>
    <row r="253" spans="1:5" ht="12.75">
      <c r="A253" s="4" t="s">
        <v>125</v>
      </c>
      <c r="B253" s="7">
        <v>2</v>
      </c>
      <c r="C253" s="19">
        <v>44019</v>
      </c>
      <c r="D253" s="2" t="s">
        <v>32</v>
      </c>
      <c r="E253" s="3">
        <v>2391.92</v>
      </c>
    </row>
    <row r="254" spans="1:5" ht="12.75">
      <c r="A254" s="4" t="s">
        <v>128</v>
      </c>
      <c r="B254" s="7">
        <v>1188</v>
      </c>
      <c r="C254" s="19">
        <v>43818</v>
      </c>
      <c r="D254" s="2" t="s">
        <v>64</v>
      </c>
      <c r="E254" s="3">
        <v>90</v>
      </c>
    </row>
    <row r="255" spans="1:5" ht="12.75">
      <c r="A255" s="4" t="s">
        <v>128</v>
      </c>
      <c r="B255" s="7">
        <v>57</v>
      </c>
      <c r="C255" s="19">
        <v>43848</v>
      </c>
      <c r="D255" s="2" t="s">
        <v>64</v>
      </c>
      <c r="E255" s="3">
        <v>44</v>
      </c>
    </row>
    <row r="256" spans="1:5" ht="12.75">
      <c r="A256" s="4" t="s">
        <v>128</v>
      </c>
      <c r="B256" s="7">
        <v>4338</v>
      </c>
      <c r="C256" s="19">
        <v>43829</v>
      </c>
      <c r="D256" s="2" t="s">
        <v>62</v>
      </c>
      <c r="E256" s="3">
        <v>653.28</v>
      </c>
    </row>
    <row r="257" spans="1:5" ht="12.75">
      <c r="A257" s="4" t="s">
        <v>128</v>
      </c>
      <c r="B257" s="7">
        <v>1760</v>
      </c>
      <c r="C257" s="19">
        <v>43882</v>
      </c>
      <c r="D257" s="2" t="s">
        <v>62</v>
      </c>
      <c r="E257" s="3">
        <v>653.28</v>
      </c>
    </row>
    <row r="258" spans="1:5" ht="12.75">
      <c r="A258" s="4" t="s">
        <v>128</v>
      </c>
      <c r="B258" s="7">
        <v>290</v>
      </c>
      <c r="C258" s="19">
        <v>43867</v>
      </c>
      <c r="D258" s="2" t="s">
        <v>82</v>
      </c>
      <c r="E258" s="3">
        <v>104.48</v>
      </c>
    </row>
    <row r="259" spans="1:5" ht="12.75">
      <c r="A259" s="4" t="s">
        <v>128</v>
      </c>
      <c r="B259" s="7">
        <v>509</v>
      </c>
      <c r="C259" s="19">
        <v>43908</v>
      </c>
      <c r="D259" s="2" t="s">
        <v>82</v>
      </c>
      <c r="E259" s="3">
        <v>115.38</v>
      </c>
    </row>
    <row r="260" spans="1:5" ht="12.75">
      <c r="A260" s="4" t="s">
        <v>128</v>
      </c>
      <c r="B260" s="7">
        <v>546</v>
      </c>
      <c r="C260" s="19">
        <v>43917</v>
      </c>
      <c r="D260" s="2" t="s">
        <v>82</v>
      </c>
      <c r="E260" s="3">
        <v>24.59</v>
      </c>
    </row>
    <row r="261" spans="1:5" ht="12.75">
      <c r="A261" s="4" t="s">
        <v>128</v>
      </c>
      <c r="B261" s="7">
        <v>785</v>
      </c>
      <c r="C261" s="19">
        <v>43976</v>
      </c>
      <c r="D261" s="2" t="s">
        <v>82</v>
      </c>
      <c r="E261" s="3">
        <v>40</v>
      </c>
    </row>
    <row r="262" spans="1:5" ht="12.75">
      <c r="A262" s="4" t="s">
        <v>128</v>
      </c>
      <c r="B262" s="7">
        <v>165</v>
      </c>
      <c r="C262" s="19">
        <v>43708</v>
      </c>
      <c r="D262" s="2" t="s">
        <v>129</v>
      </c>
      <c r="E262" s="3">
        <v>253</v>
      </c>
    </row>
    <row r="263" spans="1:5" ht="12.75">
      <c r="A263" s="4" t="s">
        <v>128</v>
      </c>
      <c r="B263" s="7">
        <v>181</v>
      </c>
      <c r="C263" s="19">
        <v>43738</v>
      </c>
      <c r="D263" s="2" t="s">
        <v>129</v>
      </c>
      <c r="E263" s="3">
        <v>248.15</v>
      </c>
    </row>
    <row r="264" spans="1:5" ht="12.75">
      <c r="A264" s="4" t="s">
        <v>128</v>
      </c>
      <c r="B264" s="7">
        <v>195</v>
      </c>
      <c r="C264" s="19">
        <v>43769</v>
      </c>
      <c r="D264" s="2" t="s">
        <v>129</v>
      </c>
      <c r="E264" s="3">
        <v>124.41</v>
      </c>
    </row>
    <row r="265" spans="1:5" ht="12.75">
      <c r="A265" s="4" t="s">
        <v>128</v>
      </c>
      <c r="B265" s="7">
        <v>248</v>
      </c>
      <c r="C265" s="19">
        <v>43799</v>
      </c>
      <c r="D265" s="2" t="s">
        <v>129</v>
      </c>
      <c r="E265" s="3">
        <v>42.72</v>
      </c>
    </row>
    <row r="266" spans="1:5" ht="12.75">
      <c r="A266" s="4" t="s">
        <v>128</v>
      </c>
      <c r="B266" s="7">
        <v>276</v>
      </c>
      <c r="C266" s="19">
        <v>43830</v>
      </c>
      <c r="D266" s="2" t="s">
        <v>129</v>
      </c>
      <c r="E266" s="3">
        <v>10</v>
      </c>
    </row>
    <row r="267" spans="1:5" ht="12.75">
      <c r="A267" s="4" t="s">
        <v>128</v>
      </c>
      <c r="B267" s="7">
        <v>1549</v>
      </c>
      <c r="C267" s="19">
        <v>43434</v>
      </c>
      <c r="D267" s="2" t="s">
        <v>78</v>
      </c>
      <c r="E267" s="3">
        <v>813.28</v>
      </c>
    </row>
    <row r="268" spans="1:5" ht="12.75">
      <c r="A268" s="4" t="s">
        <v>128</v>
      </c>
      <c r="B268" s="7">
        <v>1636</v>
      </c>
      <c r="C268" s="19">
        <v>43434</v>
      </c>
      <c r="D268" s="2" t="s">
        <v>78</v>
      </c>
      <c r="E268" s="3">
        <v>346.5</v>
      </c>
    </row>
    <row r="269" spans="1:5" ht="12.75">
      <c r="A269" s="4" t="s">
        <v>128</v>
      </c>
      <c r="B269" s="7">
        <v>1052</v>
      </c>
      <c r="C269" s="19">
        <v>43708</v>
      </c>
      <c r="D269" s="2" t="s">
        <v>78</v>
      </c>
      <c r="E269" s="3">
        <v>138.29</v>
      </c>
    </row>
    <row r="270" spans="1:5" ht="12.75">
      <c r="A270" s="4" t="s">
        <v>128</v>
      </c>
      <c r="B270" s="7">
        <v>1103</v>
      </c>
      <c r="C270" s="19">
        <v>43708</v>
      </c>
      <c r="D270" s="2" t="s">
        <v>78</v>
      </c>
      <c r="E270" s="3">
        <v>95</v>
      </c>
    </row>
    <row r="271" spans="1:5" ht="12.75">
      <c r="A271" s="4" t="s">
        <v>128</v>
      </c>
      <c r="B271" s="7">
        <v>1151</v>
      </c>
      <c r="C271" s="19">
        <v>43738</v>
      </c>
      <c r="D271" s="2" t="s">
        <v>78</v>
      </c>
      <c r="E271" s="3">
        <v>1128.82</v>
      </c>
    </row>
    <row r="272" spans="1:5" ht="12.75">
      <c r="A272" s="4" t="s">
        <v>128</v>
      </c>
      <c r="B272" s="7">
        <v>1214</v>
      </c>
      <c r="C272" s="19">
        <v>43738</v>
      </c>
      <c r="D272" s="2" t="s">
        <v>78</v>
      </c>
      <c r="E272" s="3">
        <v>460</v>
      </c>
    </row>
    <row r="273" spans="1:5" ht="12.75">
      <c r="A273" s="4" t="s">
        <v>128</v>
      </c>
      <c r="B273" s="7">
        <v>3172</v>
      </c>
      <c r="C273" s="19">
        <v>43756</v>
      </c>
      <c r="D273" s="2" t="s">
        <v>45</v>
      </c>
      <c r="E273" s="3">
        <f>869.36-156.77</f>
        <v>712.59</v>
      </c>
    </row>
    <row r="274" spans="1:5" ht="12.75">
      <c r="A274" s="4" t="s">
        <v>128</v>
      </c>
      <c r="B274" s="7">
        <v>3475</v>
      </c>
      <c r="C274" s="19">
        <v>43791</v>
      </c>
      <c r="D274" s="2" t="s">
        <v>45</v>
      </c>
      <c r="E274" s="3">
        <f>1372.46-247.49</f>
        <v>1124.97</v>
      </c>
    </row>
    <row r="275" spans="1:6" ht="12.75">
      <c r="A275" s="4" t="s">
        <v>128</v>
      </c>
      <c r="B275" s="7">
        <v>3565</v>
      </c>
      <c r="C275" s="19">
        <v>43802</v>
      </c>
      <c r="D275" s="2" t="s">
        <v>45</v>
      </c>
      <c r="E275" s="3">
        <f>139.08-25.08</f>
        <v>114.00000000000001</v>
      </c>
      <c r="F275" s="13"/>
    </row>
    <row r="276" spans="1:5" ht="12.75">
      <c r="A276" s="4" t="s">
        <v>128</v>
      </c>
      <c r="B276" s="7">
        <v>928</v>
      </c>
      <c r="C276" s="19">
        <v>43404</v>
      </c>
      <c r="D276" s="2" t="s">
        <v>75</v>
      </c>
      <c r="E276" s="3">
        <v>439</v>
      </c>
    </row>
    <row r="277" spans="1:5" ht="12.75">
      <c r="A277" s="4" t="s">
        <v>128</v>
      </c>
      <c r="B277" s="7">
        <v>1066</v>
      </c>
      <c r="C277" s="19">
        <v>43434</v>
      </c>
      <c r="D277" s="2" t="s">
        <v>75</v>
      </c>
      <c r="E277" s="3">
        <v>884</v>
      </c>
    </row>
    <row r="278" spans="1:5" ht="12.75">
      <c r="A278" s="4" t="s">
        <v>128</v>
      </c>
      <c r="B278" s="7">
        <v>971</v>
      </c>
      <c r="C278" s="19">
        <v>43738</v>
      </c>
      <c r="D278" s="2" t="s">
        <v>75</v>
      </c>
      <c r="E278" s="3">
        <v>120.25</v>
      </c>
    </row>
    <row r="279" spans="1:5" ht="12.75">
      <c r="A279" s="4" t="s">
        <v>128</v>
      </c>
      <c r="B279" s="7">
        <v>44</v>
      </c>
      <c r="C279" s="16" t="s">
        <v>177</v>
      </c>
      <c r="D279" s="2" t="s">
        <v>130</v>
      </c>
      <c r="E279" s="3">
        <v>300</v>
      </c>
    </row>
    <row r="280" spans="1:5" ht="12.75">
      <c r="A280" s="4" t="s">
        <v>128</v>
      </c>
      <c r="B280" s="7">
        <v>4383</v>
      </c>
      <c r="C280" s="19">
        <v>43921</v>
      </c>
      <c r="D280" s="2" t="s">
        <v>131</v>
      </c>
      <c r="E280" s="3">
        <v>3711.7</v>
      </c>
    </row>
    <row r="281" spans="1:5" ht="12.75">
      <c r="A281" s="4" t="s">
        <v>128</v>
      </c>
      <c r="B281" s="7">
        <v>2070</v>
      </c>
      <c r="C281" s="19">
        <v>43921</v>
      </c>
      <c r="D281" s="2" t="s">
        <v>132</v>
      </c>
      <c r="E281" s="3">
        <v>1954.45</v>
      </c>
    </row>
    <row r="282" spans="1:5" ht="12.75">
      <c r="A282" s="4" t="s">
        <v>128</v>
      </c>
      <c r="B282" s="7">
        <v>2056</v>
      </c>
      <c r="C282" s="19">
        <v>43944</v>
      </c>
      <c r="D282" s="2" t="s">
        <v>132</v>
      </c>
      <c r="E282" s="3">
        <v>1551.46</v>
      </c>
    </row>
    <row r="283" spans="1:5" ht="12.75">
      <c r="A283" s="4" t="s">
        <v>128</v>
      </c>
      <c r="B283" s="7">
        <v>6173</v>
      </c>
      <c r="C283" s="19">
        <v>43966</v>
      </c>
      <c r="D283" s="2" t="s">
        <v>132</v>
      </c>
      <c r="E283" s="3">
        <v>-250.8</v>
      </c>
    </row>
    <row r="284" spans="1:5" ht="12.75">
      <c r="A284" s="4" t="s">
        <v>128</v>
      </c>
      <c r="B284" s="7">
        <v>162</v>
      </c>
      <c r="C284" s="19">
        <v>43988</v>
      </c>
      <c r="D284" s="2" t="s">
        <v>133</v>
      </c>
      <c r="E284" s="3">
        <v>225</v>
      </c>
    </row>
    <row r="285" spans="1:5" ht="12.75">
      <c r="A285" s="4" t="s">
        <v>134</v>
      </c>
      <c r="B285" s="7">
        <v>126</v>
      </c>
      <c r="C285" s="19">
        <v>43882</v>
      </c>
      <c r="D285" s="2" t="s">
        <v>57</v>
      </c>
      <c r="E285" s="3">
        <v>230</v>
      </c>
    </row>
    <row r="286" spans="1:5" ht="12.75">
      <c r="A286" s="4" t="s">
        <v>134</v>
      </c>
      <c r="B286" s="7">
        <v>330</v>
      </c>
      <c r="C286" s="19">
        <v>43963</v>
      </c>
      <c r="D286" s="2" t="s">
        <v>57</v>
      </c>
      <c r="E286" s="3">
        <v>340</v>
      </c>
    </row>
    <row r="287" spans="1:5" ht="12.75">
      <c r="A287" s="4" t="s">
        <v>134</v>
      </c>
      <c r="B287" s="7">
        <v>318</v>
      </c>
      <c r="C287" s="19">
        <v>43868</v>
      </c>
      <c r="D287" s="2" t="s">
        <v>135</v>
      </c>
      <c r="E287" s="3">
        <v>65.57</v>
      </c>
    </row>
    <row r="288" spans="1:5" ht="12.75">
      <c r="A288" s="4" t="s">
        <v>134</v>
      </c>
      <c r="B288" s="7">
        <v>65</v>
      </c>
      <c r="C288" s="19">
        <v>43801</v>
      </c>
      <c r="D288" s="2" t="s">
        <v>136</v>
      </c>
      <c r="E288" s="3">
        <v>245</v>
      </c>
    </row>
    <row r="289" spans="1:5" ht="12.75">
      <c r="A289" s="4" t="s">
        <v>134</v>
      </c>
      <c r="B289" s="7">
        <v>2</v>
      </c>
      <c r="C289" s="19">
        <v>43830</v>
      </c>
      <c r="D289" s="2" t="s">
        <v>137</v>
      </c>
      <c r="E289" s="3">
        <v>453.3</v>
      </c>
    </row>
    <row r="290" spans="1:5" ht="12.75">
      <c r="A290" s="4" t="s">
        <v>134</v>
      </c>
      <c r="B290" s="7">
        <v>1622</v>
      </c>
      <c r="C290" s="19">
        <v>43970</v>
      </c>
      <c r="D290" s="2" t="s">
        <v>138</v>
      </c>
      <c r="E290" s="3">
        <v>3490</v>
      </c>
    </row>
    <row r="291" spans="1:5" ht="12.75">
      <c r="A291" s="4" t="s">
        <v>134</v>
      </c>
      <c r="B291" s="7">
        <v>68</v>
      </c>
      <c r="C291" s="19">
        <v>43850</v>
      </c>
      <c r="D291" s="2" t="s">
        <v>63</v>
      </c>
      <c r="E291" s="3">
        <v>2206.46</v>
      </c>
    </row>
    <row r="292" spans="1:5" ht="12.75">
      <c r="A292" s="4" t="s">
        <v>134</v>
      </c>
      <c r="B292" s="7">
        <v>6360</v>
      </c>
      <c r="C292" s="19">
        <v>43920</v>
      </c>
      <c r="D292" s="2" t="s">
        <v>53</v>
      </c>
      <c r="E292" s="3">
        <v>1198.68</v>
      </c>
    </row>
    <row r="293" spans="1:5" ht="12.75">
      <c r="A293" s="4">
        <v>44027</v>
      </c>
      <c r="B293" s="7">
        <v>210</v>
      </c>
      <c r="C293" s="19">
        <v>43866</v>
      </c>
      <c r="D293" s="10" t="s">
        <v>112</v>
      </c>
      <c r="E293" s="3">
        <v>446.75</v>
      </c>
    </row>
    <row r="294" spans="1:5" ht="12.75">
      <c r="A294" s="4" t="s">
        <v>134</v>
      </c>
      <c r="B294" s="7">
        <v>380</v>
      </c>
      <c r="C294" s="19">
        <v>43882</v>
      </c>
      <c r="D294" s="2" t="s">
        <v>112</v>
      </c>
      <c r="E294" s="3">
        <v>2419</v>
      </c>
    </row>
    <row r="295" spans="1:5" ht="12.75">
      <c r="A295" s="4" t="s">
        <v>134</v>
      </c>
      <c r="B295" s="7">
        <v>112</v>
      </c>
      <c r="C295" s="19">
        <v>43890</v>
      </c>
      <c r="D295" s="2" t="s">
        <v>80</v>
      </c>
      <c r="E295" s="3">
        <v>2013.8</v>
      </c>
    </row>
    <row r="296" spans="1:5" ht="12.75">
      <c r="A296" s="4" t="s">
        <v>134</v>
      </c>
      <c r="B296" s="7">
        <v>8</v>
      </c>
      <c r="C296" s="19">
        <v>43796</v>
      </c>
      <c r="D296" s="2" t="s">
        <v>107</v>
      </c>
      <c r="E296" s="3">
        <v>1836</v>
      </c>
    </row>
    <row r="297" spans="1:5" ht="12.75">
      <c r="A297" s="4" t="s">
        <v>139</v>
      </c>
      <c r="B297" s="7">
        <v>8119</v>
      </c>
      <c r="C297" s="19">
        <v>44008</v>
      </c>
      <c r="D297" s="2" t="s">
        <v>6</v>
      </c>
      <c r="E297" s="3">
        <v>1589.21</v>
      </c>
    </row>
    <row r="298" spans="1:5" ht="12.75">
      <c r="A298" s="4" t="s">
        <v>140</v>
      </c>
      <c r="B298" s="7">
        <v>557</v>
      </c>
      <c r="C298" s="19">
        <v>43951</v>
      </c>
      <c r="D298" s="2" t="s">
        <v>18</v>
      </c>
      <c r="E298" s="3">
        <v>904</v>
      </c>
    </row>
    <row r="299" spans="1:5" ht="12.75">
      <c r="A299" s="4" t="s">
        <v>140</v>
      </c>
      <c r="B299" s="11" t="s">
        <v>175</v>
      </c>
      <c r="C299" s="16" t="s">
        <v>176</v>
      </c>
      <c r="D299" s="2" t="s">
        <v>110</v>
      </c>
      <c r="E299" s="3">
        <v>4000</v>
      </c>
    </row>
    <row r="300" spans="1:5" ht="12.75">
      <c r="A300" s="4" t="s">
        <v>140</v>
      </c>
      <c r="B300" s="7">
        <v>1210</v>
      </c>
      <c r="C300" s="19">
        <v>43769</v>
      </c>
      <c r="D300" s="2" t="s">
        <v>22</v>
      </c>
      <c r="E300" s="3">
        <f>180.66-32.58</f>
        <v>148.07999999999998</v>
      </c>
    </row>
    <row r="301" spans="1:5" ht="12.75">
      <c r="A301" s="4" t="s">
        <v>140</v>
      </c>
      <c r="B301" s="7">
        <v>1344</v>
      </c>
      <c r="C301" s="19">
        <v>43799</v>
      </c>
      <c r="D301" s="2" t="s">
        <v>22</v>
      </c>
      <c r="E301" s="3">
        <f>214.54-38.69</f>
        <v>175.85</v>
      </c>
    </row>
    <row r="302" spans="1:6" ht="12.75">
      <c r="A302" s="4" t="s">
        <v>140</v>
      </c>
      <c r="B302" s="7">
        <v>1487</v>
      </c>
      <c r="C302" s="19">
        <v>43830</v>
      </c>
      <c r="D302" s="2" t="s">
        <v>22</v>
      </c>
      <c r="E302" s="3">
        <f>227.32-40.99</f>
        <v>186.32999999999998</v>
      </c>
      <c r="F302" s="13"/>
    </row>
    <row r="303" spans="1:5" ht="12.75">
      <c r="A303" s="4" t="s">
        <v>140</v>
      </c>
      <c r="B303" s="7">
        <v>57</v>
      </c>
      <c r="C303" s="19">
        <v>43853</v>
      </c>
      <c r="D303" s="2" t="s">
        <v>81</v>
      </c>
      <c r="E303" s="3">
        <v>190.3</v>
      </c>
    </row>
    <row r="304" spans="1:5" ht="12.75">
      <c r="A304" s="4" t="s">
        <v>140</v>
      </c>
      <c r="B304" s="7">
        <v>85</v>
      </c>
      <c r="C304" s="19">
        <v>43861</v>
      </c>
      <c r="D304" s="2" t="s">
        <v>81</v>
      </c>
      <c r="E304" s="3">
        <v>190.3</v>
      </c>
    </row>
    <row r="305" spans="1:5" ht="12.75">
      <c r="A305" s="4" t="s">
        <v>140</v>
      </c>
      <c r="B305" s="7">
        <v>2718</v>
      </c>
      <c r="C305" s="19">
        <v>43955</v>
      </c>
      <c r="D305" s="2" t="s">
        <v>141</v>
      </c>
      <c r="E305" s="3">
        <v>156.25</v>
      </c>
    </row>
    <row r="306" spans="1:5" ht="12.75">
      <c r="A306" s="4" t="s">
        <v>140</v>
      </c>
      <c r="B306" s="7">
        <v>9617</v>
      </c>
      <c r="C306" s="19">
        <v>43980</v>
      </c>
      <c r="D306" s="2" t="s">
        <v>141</v>
      </c>
      <c r="E306" s="3">
        <v>75</v>
      </c>
    </row>
    <row r="307" spans="1:5" ht="12.75">
      <c r="A307" s="4" t="s">
        <v>140</v>
      </c>
      <c r="B307" s="7">
        <v>205</v>
      </c>
      <c r="C307" s="19">
        <v>43889</v>
      </c>
      <c r="D307" s="2" t="s">
        <v>60</v>
      </c>
      <c r="E307" s="3">
        <v>25.33</v>
      </c>
    </row>
    <row r="308" spans="1:5" ht="12.75">
      <c r="A308" s="4" t="s">
        <v>140</v>
      </c>
      <c r="B308" s="7">
        <v>292</v>
      </c>
      <c r="C308" s="19">
        <v>43915</v>
      </c>
      <c r="D308" s="2" t="s">
        <v>60</v>
      </c>
      <c r="E308" s="3">
        <v>23.31</v>
      </c>
    </row>
    <row r="309" spans="1:7" ht="12.75">
      <c r="A309" s="4" t="s">
        <v>140</v>
      </c>
      <c r="B309" s="7">
        <v>427</v>
      </c>
      <c r="C309" s="19">
        <v>43980</v>
      </c>
      <c r="D309" s="2" t="s">
        <v>60</v>
      </c>
      <c r="E309" s="3">
        <v>79.4</v>
      </c>
      <c r="G309" s="13"/>
    </row>
    <row r="310" spans="1:5" ht="12.75">
      <c r="A310" s="4" t="s">
        <v>140</v>
      </c>
      <c r="B310" s="7">
        <v>4943</v>
      </c>
      <c r="C310" s="19">
        <v>43769</v>
      </c>
      <c r="D310" s="2" t="s">
        <v>49</v>
      </c>
      <c r="E310" s="3">
        <v>995.22</v>
      </c>
    </row>
    <row r="311" spans="1:5" ht="12.75">
      <c r="A311" s="4" t="s">
        <v>140</v>
      </c>
      <c r="B311" s="7">
        <v>5531</v>
      </c>
      <c r="C311" s="19">
        <v>43799</v>
      </c>
      <c r="D311" s="2" t="s">
        <v>49</v>
      </c>
      <c r="E311" s="3">
        <v>900.98</v>
      </c>
    </row>
    <row r="312" spans="1:6" ht="12.75">
      <c r="A312" s="4" t="s">
        <v>140</v>
      </c>
      <c r="B312" s="7">
        <v>107</v>
      </c>
      <c r="C312" s="19">
        <v>43799</v>
      </c>
      <c r="D312" s="2" t="s">
        <v>49</v>
      </c>
      <c r="E312" s="3">
        <v>-180.2</v>
      </c>
      <c r="F312" s="13"/>
    </row>
    <row r="313" spans="1:5" ht="12.75">
      <c r="A313" s="4" t="s">
        <v>140</v>
      </c>
      <c r="B313" s="7">
        <v>845</v>
      </c>
      <c r="C313" s="19">
        <v>43769</v>
      </c>
      <c r="D313" s="2" t="s">
        <v>58</v>
      </c>
      <c r="E313" s="3">
        <v>570</v>
      </c>
    </row>
    <row r="314" spans="1:5" ht="12.75">
      <c r="A314" s="4" t="s">
        <v>140</v>
      </c>
      <c r="B314" s="7">
        <v>997</v>
      </c>
      <c r="C314" s="19">
        <v>43799</v>
      </c>
      <c r="D314" s="2" t="s">
        <v>58</v>
      </c>
      <c r="E314" s="3">
        <v>305</v>
      </c>
    </row>
    <row r="315" spans="1:6" ht="12.75">
      <c r="A315" s="4" t="s">
        <v>140</v>
      </c>
      <c r="B315" s="7">
        <v>1084</v>
      </c>
      <c r="C315" s="19">
        <v>43830</v>
      </c>
      <c r="D315" s="2" t="s">
        <v>58</v>
      </c>
      <c r="E315" s="3">
        <v>227.5</v>
      </c>
      <c r="F315" s="13"/>
    </row>
    <row r="316" spans="1:5" ht="12.75">
      <c r="A316" s="4" t="s">
        <v>140</v>
      </c>
      <c r="B316" s="7">
        <v>215</v>
      </c>
      <c r="C316" s="19">
        <v>43951</v>
      </c>
      <c r="D316" s="2" t="s">
        <v>142</v>
      </c>
      <c r="E316" s="3">
        <v>142</v>
      </c>
    </row>
    <row r="317" spans="1:5" ht="12.75">
      <c r="A317" s="4" t="s">
        <v>140</v>
      </c>
      <c r="B317" s="7">
        <v>380</v>
      </c>
      <c r="C317" s="19">
        <v>43990</v>
      </c>
      <c r="D317" s="2" t="s">
        <v>142</v>
      </c>
      <c r="E317" s="3">
        <v>70</v>
      </c>
    </row>
    <row r="318" spans="1:5" ht="12.75">
      <c r="A318" s="4" t="s">
        <v>140</v>
      </c>
      <c r="B318" s="7">
        <v>529</v>
      </c>
      <c r="C318" s="19">
        <v>43892</v>
      </c>
      <c r="D318" s="2" t="s">
        <v>143</v>
      </c>
      <c r="E318" s="3">
        <f>1217.56-219.56</f>
        <v>998</v>
      </c>
    </row>
    <row r="319" spans="1:5" ht="12.75">
      <c r="A319" s="4" t="s">
        <v>140</v>
      </c>
      <c r="B319" s="7">
        <v>561</v>
      </c>
      <c r="C319" s="19">
        <v>43909</v>
      </c>
      <c r="D319" s="2" t="s">
        <v>143</v>
      </c>
      <c r="E319" s="3">
        <f>353.8-63.8</f>
        <v>290</v>
      </c>
    </row>
    <row r="320" spans="1:5" ht="12.75">
      <c r="A320" s="4" t="s">
        <v>140</v>
      </c>
      <c r="B320" s="7">
        <v>135</v>
      </c>
      <c r="C320" s="19">
        <v>43416</v>
      </c>
      <c r="D320" s="2" t="s">
        <v>47</v>
      </c>
      <c r="E320" s="3">
        <f>336.72-60.72</f>
        <v>276</v>
      </c>
    </row>
    <row r="321" spans="1:5" ht="12.75">
      <c r="A321" s="4" t="s">
        <v>140</v>
      </c>
      <c r="B321" s="7">
        <v>141</v>
      </c>
      <c r="C321" s="19">
        <v>43419</v>
      </c>
      <c r="D321" s="2" t="s">
        <v>47</v>
      </c>
      <c r="E321" s="3">
        <f>684.07-123.36</f>
        <v>560.71</v>
      </c>
    </row>
    <row r="322" spans="1:8" ht="12.75">
      <c r="A322" s="4" t="s">
        <v>140</v>
      </c>
      <c r="B322" s="7">
        <v>147</v>
      </c>
      <c r="C322" s="19">
        <v>43434</v>
      </c>
      <c r="D322" s="2" t="s">
        <v>47</v>
      </c>
      <c r="E322" s="3">
        <f>34.16-6.16</f>
        <v>27.999999999999996</v>
      </c>
      <c r="F322" s="13"/>
      <c r="H322" s="13"/>
    </row>
    <row r="323" spans="1:7" ht="12.75">
      <c r="A323" s="4" t="s">
        <v>140</v>
      </c>
      <c r="B323" s="7">
        <v>150</v>
      </c>
      <c r="C323" s="19">
        <v>43446</v>
      </c>
      <c r="D323" s="2" t="s">
        <v>47</v>
      </c>
      <c r="E323" s="3">
        <v>220</v>
      </c>
      <c r="F323" s="13"/>
      <c r="G323" s="13"/>
    </row>
    <row r="324" spans="1:5" ht="12.75">
      <c r="A324" s="4" t="s">
        <v>140</v>
      </c>
      <c r="B324" s="7">
        <v>8</v>
      </c>
      <c r="C324" s="19">
        <v>43738</v>
      </c>
      <c r="D324" s="2" t="s">
        <v>50</v>
      </c>
      <c r="E324" s="3">
        <v>400.27</v>
      </c>
    </row>
    <row r="325" spans="1:5" ht="12.75">
      <c r="A325" s="4" t="s">
        <v>140</v>
      </c>
      <c r="B325" s="7">
        <v>9</v>
      </c>
      <c r="C325" s="19">
        <v>43769</v>
      </c>
      <c r="D325" s="2" t="s">
        <v>50</v>
      </c>
      <c r="E325" s="3">
        <v>545.48</v>
      </c>
    </row>
    <row r="326" spans="1:6" ht="12.75">
      <c r="A326" s="4" t="s">
        <v>140</v>
      </c>
      <c r="B326" s="7">
        <v>10</v>
      </c>
      <c r="C326" s="19">
        <v>43799</v>
      </c>
      <c r="D326" s="2" t="s">
        <v>50</v>
      </c>
      <c r="E326" s="3">
        <v>531.23</v>
      </c>
      <c r="F326" s="13"/>
    </row>
    <row r="327" spans="1:5" ht="12.75">
      <c r="A327" s="4" t="s">
        <v>140</v>
      </c>
      <c r="B327" s="7">
        <v>1248</v>
      </c>
      <c r="C327" s="19">
        <v>43738</v>
      </c>
      <c r="D327" s="2" t="s">
        <v>61</v>
      </c>
      <c r="E327" s="3">
        <v>413.68</v>
      </c>
    </row>
    <row r="328" spans="1:5" ht="12.75">
      <c r="A328" s="4" t="s">
        <v>140</v>
      </c>
      <c r="B328" s="7">
        <v>1397</v>
      </c>
      <c r="C328" s="19">
        <v>43769</v>
      </c>
      <c r="D328" s="2" t="s">
        <v>61</v>
      </c>
      <c r="E328" s="3">
        <v>741.73</v>
      </c>
    </row>
    <row r="329" spans="1:5" ht="12.75">
      <c r="A329" s="4" t="s">
        <v>140</v>
      </c>
      <c r="B329" s="7">
        <v>1564</v>
      </c>
      <c r="C329" s="19">
        <v>43799</v>
      </c>
      <c r="D329" s="2" t="s">
        <v>61</v>
      </c>
      <c r="E329" s="3">
        <v>155.35</v>
      </c>
    </row>
    <row r="330" spans="1:5" ht="12.75">
      <c r="A330" s="4" t="s">
        <v>140</v>
      </c>
      <c r="B330" s="7">
        <v>378</v>
      </c>
      <c r="C330" s="19">
        <v>43708</v>
      </c>
      <c r="D330" s="2" t="s">
        <v>46</v>
      </c>
      <c r="E330" s="3">
        <v>810.17</v>
      </c>
    </row>
    <row r="331" spans="1:5" ht="12.75">
      <c r="A331" s="4" t="s">
        <v>140</v>
      </c>
      <c r="B331" s="7">
        <v>414</v>
      </c>
      <c r="C331" s="19">
        <v>43738</v>
      </c>
      <c r="D331" s="2" t="s">
        <v>46</v>
      </c>
      <c r="E331" s="3">
        <v>255.91</v>
      </c>
    </row>
    <row r="332" spans="1:5" ht="12.75">
      <c r="A332" s="4" t="s">
        <v>140</v>
      </c>
      <c r="B332" s="7">
        <v>463</v>
      </c>
      <c r="C332" s="19">
        <v>43769</v>
      </c>
      <c r="D332" s="2" t="s">
        <v>46</v>
      </c>
      <c r="E332" s="3">
        <v>310.99</v>
      </c>
    </row>
    <row r="333" spans="1:6" ht="12.75">
      <c r="A333" s="4" t="s">
        <v>140</v>
      </c>
      <c r="B333" s="7">
        <v>517</v>
      </c>
      <c r="C333" s="19">
        <v>43799</v>
      </c>
      <c r="D333" s="2" t="s">
        <v>46</v>
      </c>
      <c r="E333" s="3">
        <v>533.11</v>
      </c>
      <c r="F333" s="13"/>
    </row>
    <row r="334" spans="1:5" ht="12.75">
      <c r="A334" s="4" t="s">
        <v>140</v>
      </c>
      <c r="B334" s="7">
        <v>344</v>
      </c>
      <c r="C334" s="19">
        <v>43682</v>
      </c>
      <c r="D334" s="2" t="s">
        <v>55</v>
      </c>
      <c r="E334" s="3">
        <v>50</v>
      </c>
    </row>
    <row r="335" spans="1:5" ht="12.75">
      <c r="A335" s="4" t="s">
        <v>140</v>
      </c>
      <c r="B335" s="7">
        <v>358</v>
      </c>
      <c r="C335" s="19">
        <v>43705</v>
      </c>
      <c r="D335" s="2" t="s">
        <v>55</v>
      </c>
      <c r="E335" s="3">
        <v>80</v>
      </c>
    </row>
    <row r="336" spans="1:5" ht="12.75">
      <c r="A336" s="4" t="s">
        <v>140</v>
      </c>
      <c r="B336" s="7">
        <v>362</v>
      </c>
      <c r="C336" s="19">
        <v>43707</v>
      </c>
      <c r="D336" s="2" t="s">
        <v>55</v>
      </c>
      <c r="E336" s="3">
        <v>45</v>
      </c>
    </row>
    <row r="337" spans="1:5" ht="12.75">
      <c r="A337" s="4" t="s">
        <v>140</v>
      </c>
      <c r="B337" s="7">
        <v>369</v>
      </c>
      <c r="C337" s="19">
        <v>43708</v>
      </c>
      <c r="D337" s="2" t="s">
        <v>55</v>
      </c>
      <c r="E337" s="3">
        <v>1650</v>
      </c>
    </row>
    <row r="338" spans="1:5" ht="12.75">
      <c r="A338" s="4" t="s">
        <v>140</v>
      </c>
      <c r="B338" s="7">
        <v>374</v>
      </c>
      <c r="C338" s="19">
        <v>43711</v>
      </c>
      <c r="D338" s="2" t="s">
        <v>55</v>
      </c>
      <c r="E338" s="3">
        <v>120</v>
      </c>
    </row>
    <row r="339" spans="1:5" ht="12.75">
      <c r="A339" s="4" t="s">
        <v>140</v>
      </c>
      <c r="B339" s="7">
        <v>388</v>
      </c>
      <c r="C339" s="19">
        <v>43718</v>
      </c>
      <c r="D339" s="2" t="s">
        <v>55</v>
      </c>
      <c r="E339" s="3">
        <v>50</v>
      </c>
    </row>
    <row r="340" spans="1:5" ht="12.75">
      <c r="A340" s="4" t="s">
        <v>140</v>
      </c>
      <c r="B340" s="7">
        <v>429</v>
      </c>
      <c r="C340" s="19">
        <v>43742</v>
      </c>
      <c r="D340" s="2" t="s">
        <v>55</v>
      </c>
      <c r="E340" s="3">
        <v>100</v>
      </c>
    </row>
    <row r="341" spans="1:5" ht="12.75">
      <c r="A341" s="4" t="s">
        <v>140</v>
      </c>
      <c r="B341" s="7">
        <v>462</v>
      </c>
      <c r="C341" s="19">
        <v>43766</v>
      </c>
      <c r="D341" s="2" t="s">
        <v>55</v>
      </c>
      <c r="E341" s="3">
        <v>60</v>
      </c>
    </row>
    <row r="342" spans="1:5" ht="12.75">
      <c r="A342" s="4" t="s">
        <v>140</v>
      </c>
      <c r="B342" s="7">
        <v>464</v>
      </c>
      <c r="C342" s="19">
        <v>43766</v>
      </c>
      <c r="D342" s="2" t="s">
        <v>55</v>
      </c>
      <c r="E342" s="3">
        <v>75</v>
      </c>
    </row>
    <row r="343" spans="1:5" ht="12.75">
      <c r="A343" s="4" t="s">
        <v>140</v>
      </c>
      <c r="B343" s="7">
        <v>481</v>
      </c>
      <c r="C343" s="19">
        <v>43775</v>
      </c>
      <c r="D343" s="2" t="s">
        <v>55</v>
      </c>
      <c r="E343" s="3">
        <v>116</v>
      </c>
    </row>
    <row r="344" spans="1:5" ht="12.75">
      <c r="A344" s="4" t="s">
        <v>140</v>
      </c>
      <c r="B344" s="7">
        <v>495</v>
      </c>
      <c r="C344" s="19">
        <v>43787</v>
      </c>
      <c r="D344" s="2" t="s">
        <v>55</v>
      </c>
      <c r="E344" s="3">
        <v>50</v>
      </c>
    </row>
    <row r="345" spans="1:5" ht="12.75">
      <c r="A345" s="4" t="s">
        <v>140</v>
      </c>
      <c r="B345" s="7">
        <v>527</v>
      </c>
      <c r="C345" s="19">
        <v>43802</v>
      </c>
      <c r="D345" s="2" t="s">
        <v>55</v>
      </c>
      <c r="E345" s="3">
        <v>420</v>
      </c>
    </row>
    <row r="346" spans="1:5" ht="12.75">
      <c r="A346" s="4" t="s">
        <v>140</v>
      </c>
      <c r="B346" s="7">
        <v>670</v>
      </c>
      <c r="C346" s="19">
        <v>43890</v>
      </c>
      <c r="D346" s="2" t="s">
        <v>72</v>
      </c>
      <c r="E346" s="3">
        <v>40</v>
      </c>
    </row>
    <row r="347" spans="1:5" ht="12.75">
      <c r="A347" s="4" t="s">
        <v>144</v>
      </c>
      <c r="B347" s="8" t="s">
        <v>145</v>
      </c>
      <c r="C347" s="19">
        <v>44029</v>
      </c>
      <c r="D347" s="2" t="s">
        <v>105</v>
      </c>
      <c r="E347" s="3">
        <v>4809.6</v>
      </c>
    </row>
    <row r="348" spans="1:5" ht="12.75">
      <c r="A348" s="4" t="s">
        <v>146</v>
      </c>
      <c r="B348" s="7">
        <v>13</v>
      </c>
      <c r="C348" s="16" t="s">
        <v>174</v>
      </c>
      <c r="D348" s="2" t="s">
        <v>109</v>
      </c>
      <c r="E348" s="3">
        <v>5250</v>
      </c>
    </row>
    <row r="349" spans="1:5" ht="12.75">
      <c r="A349" s="4" t="s">
        <v>146</v>
      </c>
      <c r="B349" s="7">
        <v>31</v>
      </c>
      <c r="C349" s="16">
        <v>44039</v>
      </c>
      <c r="D349" s="2" t="s">
        <v>120</v>
      </c>
      <c r="E349" s="3">
        <v>1042</v>
      </c>
    </row>
    <row r="350" spans="1:5" ht="12.75">
      <c r="A350" s="4" t="s">
        <v>146</v>
      </c>
      <c r="B350" s="7">
        <v>39851</v>
      </c>
      <c r="C350" s="19">
        <v>44020</v>
      </c>
      <c r="D350" s="2" t="s">
        <v>8</v>
      </c>
      <c r="E350" s="3">
        <v>150</v>
      </c>
    </row>
    <row r="351" spans="1:5" ht="12.75">
      <c r="A351" s="4" t="s">
        <v>147</v>
      </c>
      <c r="B351" s="7">
        <v>665</v>
      </c>
      <c r="C351" s="19">
        <v>43982</v>
      </c>
      <c r="D351" s="2" t="s">
        <v>18</v>
      </c>
      <c r="E351" s="3">
        <v>2558.53</v>
      </c>
    </row>
    <row r="352" spans="1:5" ht="12.75">
      <c r="A352" s="4" t="s">
        <v>147</v>
      </c>
      <c r="B352" s="7">
        <v>420</v>
      </c>
      <c r="C352" s="19">
        <v>43829</v>
      </c>
      <c r="D352" s="2" t="s">
        <v>17</v>
      </c>
      <c r="E352" s="3">
        <v>7189.32</v>
      </c>
    </row>
    <row r="353" spans="1:5" ht="12.75">
      <c r="A353" s="4" t="s">
        <v>147</v>
      </c>
      <c r="B353" s="7">
        <v>237</v>
      </c>
      <c r="C353" s="19">
        <v>43677</v>
      </c>
      <c r="D353" s="2" t="s">
        <v>20</v>
      </c>
      <c r="E353" s="3">
        <f>6140.46-1107.3</f>
        <v>5033.16</v>
      </c>
    </row>
    <row r="354" spans="1:6" ht="12.75">
      <c r="A354" s="4" t="s">
        <v>147</v>
      </c>
      <c r="B354" s="7">
        <v>271</v>
      </c>
      <c r="C354" s="19">
        <v>43708</v>
      </c>
      <c r="D354" s="2" t="s">
        <v>20</v>
      </c>
      <c r="E354" s="3">
        <f>363.68-65.58</f>
        <v>298.1</v>
      </c>
      <c r="F354" s="13"/>
    </row>
    <row r="355" spans="1:5" ht="12.75">
      <c r="A355" s="4" t="s">
        <v>147</v>
      </c>
      <c r="B355" s="7">
        <v>6029</v>
      </c>
      <c r="C355" s="19">
        <v>44012</v>
      </c>
      <c r="D355" s="2" t="s">
        <v>6</v>
      </c>
      <c r="E355" s="3">
        <v>689.7</v>
      </c>
    </row>
    <row r="356" spans="1:5" ht="12.75">
      <c r="A356" s="4" t="s">
        <v>148</v>
      </c>
      <c r="B356" s="7">
        <v>1236</v>
      </c>
      <c r="C356" s="19">
        <v>44022</v>
      </c>
      <c r="D356" s="2" t="s">
        <v>26</v>
      </c>
      <c r="E356" s="3">
        <v>242.51</v>
      </c>
    </row>
    <row r="357" spans="1:5" ht="12.75">
      <c r="A357" s="4" t="s">
        <v>148</v>
      </c>
      <c r="B357" s="7">
        <v>1235</v>
      </c>
      <c r="C357" s="19">
        <v>44022</v>
      </c>
      <c r="D357" s="2" t="s">
        <v>26</v>
      </c>
      <c r="E357" s="3">
        <v>111.26</v>
      </c>
    </row>
    <row r="358" spans="1:5" ht="12.75">
      <c r="A358" s="4" t="s">
        <v>149</v>
      </c>
      <c r="B358" s="7">
        <v>8597</v>
      </c>
      <c r="C358" s="19">
        <v>44042</v>
      </c>
      <c r="D358" s="2" t="s">
        <v>4</v>
      </c>
      <c r="E358" s="3">
        <v>5.16</v>
      </c>
    </row>
    <row r="359" spans="1:5" ht="12.75">
      <c r="A359" s="4" t="s">
        <v>150</v>
      </c>
      <c r="B359" s="7">
        <v>8516</v>
      </c>
      <c r="C359" s="19">
        <v>44020</v>
      </c>
      <c r="D359" s="2" t="s">
        <v>35</v>
      </c>
      <c r="E359" s="3">
        <v>107.9</v>
      </c>
    </row>
    <row r="360" spans="1:5" ht="12.75">
      <c r="A360" s="4" t="s">
        <v>151</v>
      </c>
      <c r="B360" s="8" t="s">
        <v>152</v>
      </c>
      <c r="C360" s="16" t="s">
        <v>169</v>
      </c>
      <c r="D360" s="2" t="s">
        <v>14</v>
      </c>
      <c r="E360" s="3">
        <v>2493.86</v>
      </c>
    </row>
    <row r="361" spans="1:5" ht="12.75">
      <c r="A361" s="4" t="s">
        <v>153</v>
      </c>
      <c r="B361" s="7">
        <v>1</v>
      </c>
      <c r="C361" s="19">
        <v>44040</v>
      </c>
      <c r="D361" s="2" t="s">
        <v>154</v>
      </c>
      <c r="E361" s="3">
        <v>157.5</v>
      </c>
    </row>
    <row r="362" spans="1:5" ht="12.75">
      <c r="A362" s="4" t="s">
        <v>155</v>
      </c>
      <c r="B362" s="7">
        <v>47323</v>
      </c>
      <c r="C362" s="19">
        <v>44056</v>
      </c>
      <c r="D362" s="2" t="s">
        <v>8</v>
      </c>
      <c r="E362" s="3">
        <v>150</v>
      </c>
    </row>
    <row r="363" spans="1:5" ht="12.75">
      <c r="A363" s="4" t="s">
        <v>156</v>
      </c>
      <c r="B363" s="7">
        <v>6330</v>
      </c>
      <c r="C363" s="19">
        <v>44054</v>
      </c>
      <c r="D363" s="2" t="s">
        <v>26</v>
      </c>
      <c r="E363" s="3">
        <v>156</v>
      </c>
    </row>
    <row r="364" spans="1:5" ht="12.75">
      <c r="A364" s="4" t="s">
        <v>156</v>
      </c>
      <c r="B364" s="7">
        <v>6331</v>
      </c>
      <c r="C364" s="19">
        <v>44054</v>
      </c>
      <c r="D364" s="2" t="s">
        <v>26</v>
      </c>
      <c r="E364" s="3">
        <v>354.14</v>
      </c>
    </row>
    <row r="365" spans="1:5" ht="12.75">
      <c r="A365" s="4" t="s">
        <v>157</v>
      </c>
      <c r="B365" s="7">
        <v>2</v>
      </c>
      <c r="C365" s="19">
        <v>44050</v>
      </c>
      <c r="D365" s="2" t="s">
        <v>154</v>
      </c>
      <c r="E365" s="3">
        <v>126</v>
      </c>
    </row>
    <row r="366" spans="1:5" ht="12.75">
      <c r="A366" s="4" t="s">
        <v>158</v>
      </c>
      <c r="B366" s="8" t="s">
        <v>159</v>
      </c>
      <c r="C366" s="16" t="s">
        <v>170</v>
      </c>
      <c r="D366" s="2" t="s">
        <v>14</v>
      </c>
      <c r="E366" s="3">
        <v>2493.86</v>
      </c>
    </row>
    <row r="367" spans="1:5" ht="12.75">
      <c r="A367" s="4" t="s">
        <v>160</v>
      </c>
      <c r="B367" s="7">
        <v>60194</v>
      </c>
      <c r="C367" s="19">
        <v>44069</v>
      </c>
      <c r="D367" s="2" t="s">
        <v>6</v>
      </c>
      <c r="E367" s="3">
        <v>2094.02</v>
      </c>
    </row>
    <row r="368" spans="1:5" ht="12.75">
      <c r="A368" s="4" t="s">
        <v>161</v>
      </c>
      <c r="B368" s="7">
        <v>1009</v>
      </c>
      <c r="C368" s="19">
        <v>43987</v>
      </c>
      <c r="D368" s="2" t="s">
        <v>162</v>
      </c>
      <c r="E368" s="3">
        <v>850</v>
      </c>
    </row>
    <row r="375" ht="12.75">
      <c r="E37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9"/>
  <sheetViews>
    <sheetView tabSelected="1" zoomScalePageLayoutView="0" workbookViewId="0" topLeftCell="A79">
      <selection activeCell="K11" sqref="K11"/>
    </sheetView>
  </sheetViews>
  <sheetFormatPr defaultColWidth="9.140625" defaultRowHeight="12.75"/>
  <cols>
    <col min="1" max="1" width="8.8515625" style="17" customWidth="1"/>
    <col min="2" max="2" width="10.8515625" style="9" customWidth="1"/>
    <col min="3" max="3" width="10.8515625" style="20" customWidth="1"/>
    <col min="4" max="4" width="41.28125" style="0" customWidth="1"/>
    <col min="5" max="5" width="14.8515625" style="36" customWidth="1"/>
  </cols>
  <sheetData>
    <row r="1" spans="1:5" ht="12.75">
      <c r="A1" s="14" t="s">
        <v>0</v>
      </c>
      <c r="B1" s="6" t="s">
        <v>1</v>
      </c>
      <c r="C1" s="18" t="s">
        <v>163</v>
      </c>
      <c r="D1" s="1" t="s">
        <v>2</v>
      </c>
      <c r="E1" s="33" t="s">
        <v>3</v>
      </c>
    </row>
    <row r="2" spans="1:5" ht="12.75">
      <c r="A2" s="4"/>
      <c r="B2" s="7"/>
      <c r="C2" s="19"/>
      <c r="D2" s="2"/>
      <c r="E2" s="34"/>
    </row>
    <row r="3" spans="1:5" ht="12.75">
      <c r="A3" s="4">
        <v>44250</v>
      </c>
      <c r="B3" s="7">
        <v>43</v>
      </c>
      <c r="C3" s="19">
        <v>44151</v>
      </c>
      <c r="D3" s="2" t="s">
        <v>182</v>
      </c>
      <c r="E3" s="34">
        <v>912.29</v>
      </c>
    </row>
    <row r="4" spans="1:5" s="24" customFormat="1" ht="12.75">
      <c r="A4" s="4">
        <v>44250</v>
      </c>
      <c r="B4" s="7">
        <v>8674</v>
      </c>
      <c r="C4" s="19">
        <v>44235</v>
      </c>
      <c r="D4" s="2" t="s">
        <v>183</v>
      </c>
      <c r="E4" s="34">
        <v>150</v>
      </c>
    </row>
    <row r="5" spans="1:5" s="24" customFormat="1" ht="12.75">
      <c r="A5" s="25">
        <v>44253</v>
      </c>
      <c r="B5" s="26">
        <v>424</v>
      </c>
      <c r="C5" s="27">
        <v>43982</v>
      </c>
      <c r="D5" s="28" t="s">
        <v>184</v>
      </c>
      <c r="E5" s="35">
        <v>424</v>
      </c>
    </row>
    <row r="6" spans="1:5" s="24" customFormat="1" ht="12.75">
      <c r="A6" s="25">
        <v>44253</v>
      </c>
      <c r="B6" s="26">
        <v>93</v>
      </c>
      <c r="C6" s="27">
        <v>43951</v>
      </c>
      <c r="D6" s="28" t="s">
        <v>191</v>
      </c>
      <c r="E6" s="35">
        <v>6703.2</v>
      </c>
    </row>
    <row r="7" spans="1:6" s="24" customFormat="1" ht="12.75">
      <c r="A7" s="25">
        <v>44253</v>
      </c>
      <c r="B7" s="26">
        <v>114</v>
      </c>
      <c r="C7" s="27">
        <v>43981</v>
      </c>
      <c r="D7" s="28" t="s">
        <v>191</v>
      </c>
      <c r="E7" s="35">
        <v>2714.4</v>
      </c>
      <c r="F7" s="30"/>
    </row>
    <row r="8" spans="1:5" ht="12.75">
      <c r="A8" s="4">
        <v>44257</v>
      </c>
      <c r="B8" s="7">
        <v>672</v>
      </c>
      <c r="C8" s="19">
        <v>44193</v>
      </c>
      <c r="D8" s="2" t="s">
        <v>181</v>
      </c>
      <c r="E8" s="34">
        <v>1459.5</v>
      </c>
    </row>
    <row r="9" spans="1:5" ht="12.75">
      <c r="A9" s="4">
        <v>44271</v>
      </c>
      <c r="B9" s="8" t="s">
        <v>185</v>
      </c>
      <c r="C9" s="16">
        <v>44227</v>
      </c>
      <c r="D9" s="2" t="s">
        <v>186</v>
      </c>
      <c r="E9" s="34">
        <v>1323.93</v>
      </c>
    </row>
    <row r="10" spans="1:5" ht="12.75">
      <c r="A10" s="4">
        <v>44270</v>
      </c>
      <c r="B10" s="7">
        <v>823</v>
      </c>
      <c r="C10" s="19">
        <v>44098</v>
      </c>
      <c r="D10" s="2" t="s">
        <v>187</v>
      </c>
      <c r="E10" s="34">
        <v>627.54</v>
      </c>
    </row>
    <row r="11" spans="1:5" ht="12.75">
      <c r="A11" s="4">
        <v>44270</v>
      </c>
      <c r="B11" s="7">
        <v>1002</v>
      </c>
      <c r="C11" s="19">
        <v>44132</v>
      </c>
      <c r="D11" s="2" t="s">
        <v>187</v>
      </c>
      <c r="E11" s="34">
        <f>F10-E10</f>
        <v>-627.54</v>
      </c>
    </row>
    <row r="12" spans="1:5" ht="12.75">
      <c r="A12" s="4">
        <v>44270</v>
      </c>
      <c r="B12" s="7">
        <v>6804</v>
      </c>
      <c r="C12" s="19">
        <v>44145</v>
      </c>
      <c r="D12" s="2" t="s">
        <v>188</v>
      </c>
      <c r="E12" s="34">
        <v>140</v>
      </c>
    </row>
    <row r="13" spans="1:5" ht="12.75">
      <c r="A13" s="4">
        <v>44270</v>
      </c>
      <c r="B13" s="7">
        <v>541</v>
      </c>
      <c r="C13" s="19">
        <v>44165</v>
      </c>
      <c r="D13" s="2" t="s">
        <v>188</v>
      </c>
      <c r="E13" s="34">
        <v>900</v>
      </c>
    </row>
    <row r="14" spans="1:5" ht="12.75">
      <c r="A14" s="4">
        <v>44270</v>
      </c>
      <c r="B14" s="7">
        <v>603</v>
      </c>
      <c r="C14" s="19">
        <v>44135</v>
      </c>
      <c r="D14" s="2" t="s">
        <v>189</v>
      </c>
      <c r="E14" s="34">
        <v>11.25</v>
      </c>
    </row>
    <row r="15" spans="1:5" ht="12.75">
      <c r="A15" s="4">
        <v>44270</v>
      </c>
      <c r="B15" s="7">
        <v>353</v>
      </c>
      <c r="C15" s="19">
        <v>44165</v>
      </c>
      <c r="D15" s="2" t="s">
        <v>190</v>
      </c>
      <c r="E15" s="34">
        <v>6856.5</v>
      </c>
    </row>
    <row r="16" spans="1:5" ht="12.75">
      <c r="A16" s="4">
        <v>44270</v>
      </c>
      <c r="B16" s="7">
        <v>956</v>
      </c>
      <c r="C16" s="19">
        <v>44134</v>
      </c>
      <c r="D16" s="2" t="s">
        <v>192</v>
      </c>
      <c r="E16" s="34">
        <v>13.72</v>
      </c>
    </row>
    <row r="17" spans="1:5" ht="12.75">
      <c r="A17" s="4">
        <v>44270</v>
      </c>
      <c r="B17" s="7">
        <v>1070</v>
      </c>
      <c r="C17" s="19">
        <v>44165</v>
      </c>
      <c r="D17" s="2" t="s">
        <v>192</v>
      </c>
      <c r="E17" s="34">
        <v>29.97</v>
      </c>
    </row>
    <row r="18" spans="1:5" ht="12.75">
      <c r="A18" s="4">
        <v>44270</v>
      </c>
      <c r="B18" s="7">
        <v>1163</v>
      </c>
      <c r="C18" s="19">
        <v>44193</v>
      </c>
      <c r="D18" s="2" t="s">
        <v>192</v>
      </c>
      <c r="E18" s="34">
        <v>29.33</v>
      </c>
    </row>
    <row r="19" spans="1:10" ht="12.75">
      <c r="A19" s="4">
        <v>44270</v>
      </c>
      <c r="B19" s="7">
        <v>609</v>
      </c>
      <c r="C19" s="19">
        <v>44196</v>
      </c>
      <c r="D19" s="2" t="s">
        <v>193</v>
      </c>
      <c r="E19" s="34">
        <v>60</v>
      </c>
      <c r="F19" s="23"/>
      <c r="J19" s="24"/>
    </row>
    <row r="20" spans="1:5" ht="12.75">
      <c r="A20" s="4">
        <v>44270</v>
      </c>
      <c r="B20" s="7">
        <v>1626</v>
      </c>
      <c r="C20" s="19">
        <v>44139</v>
      </c>
      <c r="D20" s="2" t="s">
        <v>194</v>
      </c>
      <c r="E20" s="34">
        <v>50</v>
      </c>
    </row>
    <row r="21" spans="1:5" ht="12.75">
      <c r="A21" s="4">
        <v>44270</v>
      </c>
      <c r="B21" s="7">
        <v>22</v>
      </c>
      <c r="C21" s="19">
        <v>44226</v>
      </c>
      <c r="D21" s="2" t="s">
        <v>133</v>
      </c>
      <c r="E21" s="34">
        <v>292.5</v>
      </c>
    </row>
    <row r="22" spans="1:5" ht="12.75">
      <c r="A22" s="4">
        <v>44270</v>
      </c>
      <c r="B22" s="7">
        <v>70</v>
      </c>
      <c r="C22" s="19">
        <v>43591</v>
      </c>
      <c r="D22" s="2" t="s">
        <v>195</v>
      </c>
      <c r="E22" s="34">
        <v>60</v>
      </c>
    </row>
    <row r="23" spans="1:5" ht="12.75">
      <c r="A23" s="4">
        <v>44270</v>
      </c>
      <c r="B23" s="7">
        <v>71</v>
      </c>
      <c r="C23" s="19">
        <v>43591</v>
      </c>
      <c r="D23" s="2" t="s">
        <v>195</v>
      </c>
      <c r="E23" s="34">
        <v>60</v>
      </c>
    </row>
    <row r="24" spans="1:5" ht="12.75">
      <c r="A24" s="4">
        <v>44270</v>
      </c>
      <c r="B24" s="7">
        <v>184</v>
      </c>
      <c r="C24" s="19">
        <v>43811</v>
      </c>
      <c r="D24" s="2" t="s">
        <v>195</v>
      </c>
      <c r="E24" s="34">
        <v>60</v>
      </c>
    </row>
    <row r="25" spans="1:5" ht="12.75">
      <c r="A25" s="4">
        <v>44270</v>
      </c>
      <c r="B25" s="7">
        <v>17</v>
      </c>
      <c r="C25" s="19">
        <v>43847</v>
      </c>
      <c r="D25" s="2" t="s">
        <v>195</v>
      </c>
      <c r="E25" s="34">
        <v>60</v>
      </c>
    </row>
    <row r="26" spans="1:5" ht="12.75">
      <c r="A26" s="4">
        <v>44270</v>
      </c>
      <c r="B26" s="8" t="s">
        <v>196</v>
      </c>
      <c r="C26" s="19">
        <v>43895</v>
      </c>
      <c r="D26" s="2" t="s">
        <v>195</v>
      </c>
      <c r="E26" s="34">
        <v>60</v>
      </c>
    </row>
    <row r="27" spans="1:5" ht="12.75">
      <c r="A27" s="4">
        <v>44270</v>
      </c>
      <c r="B27" s="12" t="s">
        <v>197</v>
      </c>
      <c r="C27" s="19">
        <v>43957</v>
      </c>
      <c r="D27" s="2" t="s">
        <v>195</v>
      </c>
      <c r="E27" s="34">
        <v>60</v>
      </c>
    </row>
    <row r="28" spans="1:5" ht="12.75">
      <c r="A28" s="4">
        <v>44270</v>
      </c>
      <c r="B28" s="7">
        <v>180</v>
      </c>
      <c r="C28" s="16">
        <v>44134</v>
      </c>
      <c r="D28" s="2" t="s">
        <v>195</v>
      </c>
      <c r="E28" s="34">
        <v>60</v>
      </c>
    </row>
    <row r="29" spans="1:5" ht="12.75">
      <c r="A29" s="4">
        <v>44286</v>
      </c>
      <c r="B29" s="7">
        <v>49030</v>
      </c>
      <c r="C29" s="19">
        <v>43949</v>
      </c>
      <c r="D29" s="2" t="s">
        <v>198</v>
      </c>
      <c r="E29" s="34">
        <v>507.15</v>
      </c>
    </row>
    <row r="30" spans="1:5" ht="12.75">
      <c r="A30" s="15">
        <v>44313</v>
      </c>
      <c r="B30" s="7">
        <v>15</v>
      </c>
      <c r="C30" s="19">
        <v>43884</v>
      </c>
      <c r="D30" s="2" t="s">
        <v>199</v>
      </c>
      <c r="E30" s="34">
        <v>963.18</v>
      </c>
    </row>
    <row r="31" spans="1:5" ht="12.75">
      <c r="A31" s="15">
        <v>44313</v>
      </c>
      <c r="B31" s="7">
        <v>21</v>
      </c>
      <c r="C31" s="19">
        <v>43902</v>
      </c>
      <c r="D31" s="2" t="s">
        <v>199</v>
      </c>
      <c r="E31" s="34">
        <v>963.18</v>
      </c>
    </row>
    <row r="32" spans="1:7" ht="12.75">
      <c r="A32" s="4">
        <v>44313</v>
      </c>
      <c r="B32" s="7">
        <v>30</v>
      </c>
      <c r="C32" s="19">
        <v>43934</v>
      </c>
      <c r="D32" s="2" t="s">
        <v>199</v>
      </c>
      <c r="E32" s="34">
        <v>994.1</v>
      </c>
      <c r="G32" s="13"/>
    </row>
    <row r="33" spans="1:5" ht="12.75">
      <c r="A33" s="4">
        <v>44313</v>
      </c>
      <c r="B33" s="7">
        <v>210</v>
      </c>
      <c r="C33" s="19">
        <v>44308</v>
      </c>
      <c r="D33" s="10" t="s">
        <v>200</v>
      </c>
      <c r="E33" s="34">
        <v>210</v>
      </c>
    </row>
    <row r="34" spans="1:6" ht="12.75">
      <c r="A34" s="4">
        <v>44313</v>
      </c>
      <c r="B34" s="7">
        <v>3876</v>
      </c>
      <c r="C34" s="19">
        <v>43902</v>
      </c>
      <c r="D34" s="10" t="s">
        <v>201</v>
      </c>
      <c r="E34" s="34">
        <v>157</v>
      </c>
      <c r="F34" s="5"/>
    </row>
    <row r="35" spans="1:5" ht="12.75">
      <c r="A35" s="4">
        <v>44313</v>
      </c>
      <c r="B35" s="11" t="s">
        <v>202</v>
      </c>
      <c r="C35" s="19">
        <v>44196</v>
      </c>
      <c r="D35" s="10" t="s">
        <v>203</v>
      </c>
      <c r="E35" s="34">
        <v>438.63</v>
      </c>
    </row>
    <row r="36" spans="1:5" ht="12.75">
      <c r="A36" s="4">
        <v>44313</v>
      </c>
      <c r="B36" s="7">
        <v>273</v>
      </c>
      <c r="C36" s="19">
        <v>44180</v>
      </c>
      <c r="D36" s="10" t="s">
        <v>204</v>
      </c>
      <c r="E36" s="34">
        <v>868</v>
      </c>
    </row>
    <row r="37" spans="1:5" ht="12.75">
      <c r="A37" s="4">
        <v>44313</v>
      </c>
      <c r="B37" s="7">
        <v>900</v>
      </c>
      <c r="C37" s="19">
        <v>44074</v>
      </c>
      <c r="D37" s="10" t="s">
        <v>205</v>
      </c>
      <c r="E37" s="34">
        <v>134.26</v>
      </c>
    </row>
    <row r="38" spans="1:5" ht="12.75">
      <c r="A38" s="4">
        <v>44313</v>
      </c>
      <c r="B38" s="7">
        <v>1011</v>
      </c>
      <c r="C38" s="19">
        <v>44104</v>
      </c>
      <c r="D38" s="10" t="s">
        <v>205</v>
      </c>
      <c r="E38" s="34">
        <v>493.67</v>
      </c>
    </row>
    <row r="39" spans="1:5" ht="12.75">
      <c r="A39" s="4">
        <v>44313</v>
      </c>
      <c r="B39" s="12" t="s">
        <v>206</v>
      </c>
      <c r="C39" s="16">
        <v>44135</v>
      </c>
      <c r="D39" s="10" t="s">
        <v>205</v>
      </c>
      <c r="E39" s="34">
        <v>79.79</v>
      </c>
    </row>
    <row r="40" spans="1:6" ht="12.75">
      <c r="A40" s="4">
        <v>44313</v>
      </c>
      <c r="B40" s="7">
        <v>256</v>
      </c>
      <c r="C40" s="19">
        <v>44043</v>
      </c>
      <c r="D40" s="10" t="s">
        <v>46</v>
      </c>
      <c r="E40" s="34">
        <v>376.08</v>
      </c>
      <c r="F40" s="24"/>
    </row>
    <row r="41" spans="1:5" ht="12.75">
      <c r="A41" s="4">
        <v>44313</v>
      </c>
      <c r="B41" s="7">
        <v>301</v>
      </c>
      <c r="C41" s="19">
        <v>44074</v>
      </c>
      <c r="D41" s="10" t="s">
        <v>46</v>
      </c>
      <c r="E41" s="34">
        <v>247.16</v>
      </c>
    </row>
    <row r="42" spans="1:5" ht="12.75">
      <c r="A42" s="4">
        <v>44313</v>
      </c>
      <c r="B42" s="7">
        <v>337</v>
      </c>
      <c r="C42" s="19">
        <v>44104</v>
      </c>
      <c r="D42" s="10" t="s">
        <v>46</v>
      </c>
      <c r="E42" s="34">
        <v>128.9</v>
      </c>
    </row>
    <row r="43" spans="1:5" ht="12.75">
      <c r="A43" s="4">
        <v>44313</v>
      </c>
      <c r="B43" s="7">
        <v>384</v>
      </c>
      <c r="C43" s="19">
        <v>44135</v>
      </c>
      <c r="D43" s="10" t="s">
        <v>46</v>
      </c>
      <c r="E43" s="34">
        <v>77.69</v>
      </c>
    </row>
    <row r="44" spans="1:5" ht="12.75">
      <c r="A44" s="4">
        <v>44313</v>
      </c>
      <c r="B44" s="7">
        <v>438</v>
      </c>
      <c r="C44" s="19">
        <v>44165</v>
      </c>
      <c r="D44" s="10" t="s">
        <v>46</v>
      </c>
      <c r="E44" s="34">
        <v>48.36</v>
      </c>
    </row>
    <row r="45" spans="1:6" ht="12.75">
      <c r="A45" s="4">
        <v>44313</v>
      </c>
      <c r="B45" s="7">
        <v>494</v>
      </c>
      <c r="C45" s="19">
        <v>44195</v>
      </c>
      <c r="D45" s="10" t="s">
        <v>46</v>
      </c>
      <c r="E45" s="34">
        <v>11.78</v>
      </c>
      <c r="F45" s="13"/>
    </row>
    <row r="46" spans="1:5" ht="12.75">
      <c r="A46" s="4">
        <v>44313</v>
      </c>
      <c r="B46" s="7">
        <v>482</v>
      </c>
      <c r="C46" s="19">
        <v>44043</v>
      </c>
      <c r="D46" s="10" t="s">
        <v>207</v>
      </c>
      <c r="E46" s="34">
        <v>3069.61</v>
      </c>
    </row>
    <row r="47" spans="1:6" ht="12.75">
      <c r="A47" s="22">
        <v>44313</v>
      </c>
      <c r="B47" s="7">
        <v>2209</v>
      </c>
      <c r="C47" s="19">
        <v>44135</v>
      </c>
      <c r="D47" s="10" t="s">
        <v>208</v>
      </c>
      <c r="E47" s="34">
        <v>18.68</v>
      </c>
      <c r="F47" s="13"/>
    </row>
    <row r="48" spans="1:5" ht="12.75">
      <c r="A48" s="4">
        <v>44313</v>
      </c>
      <c r="B48" s="7">
        <v>2506</v>
      </c>
      <c r="C48" s="19" t="s">
        <v>228</v>
      </c>
      <c r="D48" s="10" t="s">
        <v>208</v>
      </c>
      <c r="E48" s="34">
        <v>840.71</v>
      </c>
    </row>
    <row r="49" spans="1:5" ht="12.75">
      <c r="A49" s="4">
        <v>44313</v>
      </c>
      <c r="B49" s="7">
        <v>248</v>
      </c>
      <c r="C49" s="19">
        <v>43860</v>
      </c>
      <c r="D49" s="10" t="s">
        <v>209</v>
      </c>
      <c r="E49" s="34">
        <v>1170</v>
      </c>
    </row>
    <row r="50" spans="1:6" ht="12.75">
      <c r="A50" s="4">
        <v>44313</v>
      </c>
      <c r="B50" s="7">
        <v>734</v>
      </c>
      <c r="C50" s="19">
        <v>44135</v>
      </c>
      <c r="D50" s="10" t="s">
        <v>210</v>
      </c>
      <c r="E50" s="34">
        <v>22.05</v>
      </c>
      <c r="F50" s="13"/>
    </row>
    <row r="51" spans="1:5" ht="12.75">
      <c r="A51" s="4">
        <v>44313</v>
      </c>
      <c r="B51" s="7">
        <v>906</v>
      </c>
      <c r="C51" s="19">
        <v>44196</v>
      </c>
      <c r="D51" s="10" t="s">
        <v>210</v>
      </c>
      <c r="E51" s="34">
        <v>4.59</v>
      </c>
    </row>
    <row r="52" spans="1:5" ht="12.75">
      <c r="A52" s="4">
        <v>44313</v>
      </c>
      <c r="B52" s="7">
        <v>2</v>
      </c>
      <c r="C52" s="19">
        <v>44226</v>
      </c>
      <c r="D52" s="10" t="s">
        <v>210</v>
      </c>
      <c r="E52" s="34">
        <v>73.86</v>
      </c>
    </row>
    <row r="53" spans="1:5" ht="12.75">
      <c r="A53" s="4">
        <v>44313</v>
      </c>
      <c r="B53" s="7">
        <v>73</v>
      </c>
      <c r="C53" s="19">
        <v>44254</v>
      </c>
      <c r="D53" s="10" t="s">
        <v>210</v>
      </c>
      <c r="E53" s="34">
        <v>25.99</v>
      </c>
    </row>
    <row r="54" spans="1:6" ht="12.75">
      <c r="A54" s="4">
        <v>44313</v>
      </c>
      <c r="B54" s="7">
        <v>146</v>
      </c>
      <c r="C54" s="19">
        <v>44286</v>
      </c>
      <c r="D54" s="10" t="s">
        <v>210</v>
      </c>
      <c r="E54" s="34">
        <v>80.75</v>
      </c>
      <c r="F54" s="13"/>
    </row>
    <row r="55" spans="1:5" ht="12.75">
      <c r="A55" s="4">
        <v>44313</v>
      </c>
      <c r="B55" s="7">
        <v>157</v>
      </c>
      <c r="C55" s="19">
        <v>44107</v>
      </c>
      <c r="D55" s="10" t="s">
        <v>218</v>
      </c>
      <c r="E55" s="34">
        <v>1295.4</v>
      </c>
    </row>
    <row r="56" spans="1:5" ht="12.75">
      <c r="A56" s="4">
        <v>44313</v>
      </c>
      <c r="B56" s="7">
        <v>164</v>
      </c>
      <c r="C56" s="19">
        <v>44124</v>
      </c>
      <c r="D56" s="10" t="s">
        <v>218</v>
      </c>
      <c r="E56" s="34">
        <v>100</v>
      </c>
    </row>
    <row r="57" spans="1:5" ht="12.75">
      <c r="A57" s="4">
        <v>44313</v>
      </c>
      <c r="B57" s="7">
        <v>75</v>
      </c>
      <c r="C57" s="19">
        <v>44274</v>
      </c>
      <c r="D57" s="10" t="s">
        <v>211</v>
      </c>
      <c r="E57" s="34">
        <v>80</v>
      </c>
    </row>
    <row r="58" spans="1:5" ht="12.75">
      <c r="A58" s="4">
        <v>44313</v>
      </c>
      <c r="B58" s="7">
        <v>2903</v>
      </c>
      <c r="C58" s="19">
        <v>44168</v>
      </c>
      <c r="D58" s="10" t="s">
        <v>212</v>
      </c>
      <c r="E58" s="34">
        <v>653.28</v>
      </c>
    </row>
    <row r="59" spans="1:5" ht="12.75">
      <c r="A59" s="4">
        <v>44313</v>
      </c>
      <c r="B59" s="7">
        <v>288</v>
      </c>
      <c r="C59" s="19">
        <v>44177</v>
      </c>
      <c r="D59" s="10" t="s">
        <v>213</v>
      </c>
      <c r="E59" s="34">
        <v>56.66</v>
      </c>
    </row>
    <row r="60" spans="1:5" ht="12.75">
      <c r="A60" s="4">
        <v>44313</v>
      </c>
      <c r="B60" s="7">
        <v>6</v>
      </c>
      <c r="C60" s="19">
        <v>44210</v>
      </c>
      <c r="D60" s="10" t="s">
        <v>213</v>
      </c>
      <c r="E60" s="34">
        <v>113.32</v>
      </c>
    </row>
    <row r="61" spans="1:5" ht="12.75">
      <c r="A61" s="4">
        <v>44313</v>
      </c>
      <c r="B61" s="7">
        <v>7</v>
      </c>
      <c r="C61" s="19">
        <v>44211</v>
      </c>
      <c r="D61" s="10" t="s">
        <v>213</v>
      </c>
      <c r="E61" s="34">
        <v>56.66</v>
      </c>
    </row>
    <row r="62" spans="1:5" ht="12.75">
      <c r="A62" s="4">
        <v>44313</v>
      </c>
      <c r="B62" s="7">
        <v>12</v>
      </c>
      <c r="C62" s="19">
        <v>44221</v>
      </c>
      <c r="D62" s="10" t="s">
        <v>213</v>
      </c>
      <c r="E62" s="34">
        <v>61.66</v>
      </c>
    </row>
    <row r="63" spans="1:5" ht="12.75">
      <c r="A63" s="4">
        <v>44313</v>
      </c>
      <c r="B63" s="7">
        <v>19</v>
      </c>
      <c r="C63" s="19">
        <v>44225</v>
      </c>
      <c r="D63" s="10" t="s">
        <v>213</v>
      </c>
      <c r="E63" s="34">
        <v>56.66</v>
      </c>
    </row>
    <row r="64" spans="1:5" ht="12.75">
      <c r="A64" s="4">
        <v>44313</v>
      </c>
      <c r="B64" s="7">
        <v>20</v>
      </c>
      <c r="C64" s="19">
        <v>44226</v>
      </c>
      <c r="D64" s="10" t="s">
        <v>213</v>
      </c>
      <c r="E64" s="34">
        <v>168</v>
      </c>
    </row>
    <row r="65" spans="1:5" ht="12.75">
      <c r="A65" s="4">
        <v>44313</v>
      </c>
      <c r="B65" s="7">
        <v>124</v>
      </c>
      <c r="C65" s="19">
        <v>44043</v>
      </c>
      <c r="D65" s="10" t="s">
        <v>214</v>
      </c>
      <c r="E65" s="34">
        <v>141</v>
      </c>
    </row>
    <row r="66" spans="1:5" ht="12.75">
      <c r="A66" s="4">
        <v>44313</v>
      </c>
      <c r="B66" s="7">
        <v>169</v>
      </c>
      <c r="C66" s="19">
        <v>44104</v>
      </c>
      <c r="D66" s="10" t="s">
        <v>214</v>
      </c>
      <c r="E66" s="34">
        <v>65</v>
      </c>
    </row>
    <row r="67" spans="1:6" ht="12.75">
      <c r="A67" s="4">
        <v>44313</v>
      </c>
      <c r="B67" s="7">
        <v>199</v>
      </c>
      <c r="C67" s="19">
        <v>44135</v>
      </c>
      <c r="D67" s="10" t="s">
        <v>214</v>
      </c>
      <c r="E67" s="34">
        <v>20</v>
      </c>
      <c r="F67" s="13"/>
    </row>
    <row r="68" spans="1:5" ht="12.75">
      <c r="A68" s="4">
        <v>44313</v>
      </c>
      <c r="B68" s="7">
        <v>7</v>
      </c>
      <c r="C68" s="19">
        <v>44227</v>
      </c>
      <c r="D68" s="10" t="s">
        <v>214</v>
      </c>
      <c r="E68" s="34">
        <v>149</v>
      </c>
    </row>
    <row r="69" spans="1:6" ht="12.75">
      <c r="A69" s="4">
        <v>44313</v>
      </c>
      <c r="B69" s="7">
        <v>20144</v>
      </c>
      <c r="C69" s="19">
        <v>44165</v>
      </c>
      <c r="D69" s="10" t="s">
        <v>131</v>
      </c>
      <c r="E69" s="34">
        <v>1573.42</v>
      </c>
      <c r="F69" s="13"/>
    </row>
    <row r="70" spans="1:5" ht="12.75">
      <c r="A70" s="4">
        <v>44313</v>
      </c>
      <c r="B70" s="7">
        <v>2397</v>
      </c>
      <c r="C70" s="19">
        <v>44167</v>
      </c>
      <c r="D70" s="10" t="s">
        <v>215</v>
      </c>
      <c r="E70" s="34">
        <v>21.56</v>
      </c>
    </row>
    <row r="71" spans="1:5" ht="12.75">
      <c r="A71" s="4">
        <v>44313</v>
      </c>
      <c r="B71" s="7">
        <v>2401</v>
      </c>
      <c r="C71" s="19">
        <v>44167</v>
      </c>
      <c r="D71" s="10" t="s">
        <v>215</v>
      </c>
      <c r="E71" s="34">
        <v>75.46</v>
      </c>
    </row>
    <row r="72" spans="1:5" ht="12.75">
      <c r="A72" s="4">
        <v>44313</v>
      </c>
      <c r="B72" s="7">
        <v>2426</v>
      </c>
      <c r="C72" s="19">
        <v>44169</v>
      </c>
      <c r="D72" s="10" t="s">
        <v>215</v>
      </c>
      <c r="E72" s="34">
        <v>7.58</v>
      </c>
    </row>
    <row r="73" spans="1:5" ht="12.75">
      <c r="A73" s="4">
        <v>44313</v>
      </c>
      <c r="B73" s="7">
        <v>7811</v>
      </c>
      <c r="C73" s="19">
        <v>44169</v>
      </c>
      <c r="D73" s="10" t="s">
        <v>215</v>
      </c>
      <c r="E73" s="34">
        <v>32.99</v>
      </c>
    </row>
    <row r="74" spans="1:5" ht="12.75">
      <c r="A74" s="4">
        <v>44313</v>
      </c>
      <c r="B74" s="31">
        <v>8299</v>
      </c>
      <c r="C74" s="19">
        <v>44169</v>
      </c>
      <c r="D74" s="10" t="s">
        <v>215</v>
      </c>
      <c r="E74" s="34">
        <v>917.35</v>
      </c>
    </row>
    <row r="75" spans="1:5" ht="12.75">
      <c r="A75" s="4">
        <v>44313</v>
      </c>
      <c r="B75" s="7">
        <v>1834</v>
      </c>
      <c r="C75" s="19">
        <v>43980</v>
      </c>
      <c r="D75" s="10" t="s">
        <v>216</v>
      </c>
      <c r="E75" s="34">
        <v>676.6</v>
      </c>
    </row>
    <row r="76" spans="1:6" ht="12.75">
      <c r="A76" s="4">
        <v>44313</v>
      </c>
      <c r="B76" s="7">
        <v>2038</v>
      </c>
      <c r="C76" s="19">
        <v>43994</v>
      </c>
      <c r="D76" s="10" t="s">
        <v>216</v>
      </c>
      <c r="E76" s="34">
        <v>461.95</v>
      </c>
      <c r="F76" s="13"/>
    </row>
    <row r="77" spans="1:6" ht="12.75">
      <c r="A77" s="4">
        <v>44313</v>
      </c>
      <c r="B77" s="7" t="s">
        <v>227</v>
      </c>
      <c r="C77" s="19">
        <v>44189</v>
      </c>
      <c r="D77" s="10" t="s">
        <v>188</v>
      </c>
      <c r="E77" s="34">
        <v>-117.68</v>
      </c>
      <c r="F77" s="13"/>
    </row>
    <row r="78" spans="1:5" ht="12.75">
      <c r="A78" s="4">
        <v>44313</v>
      </c>
      <c r="B78" s="7">
        <v>586</v>
      </c>
      <c r="C78" s="19">
        <v>44165</v>
      </c>
      <c r="D78" s="10" t="s">
        <v>217</v>
      </c>
      <c r="E78" s="34">
        <v>209</v>
      </c>
    </row>
    <row r="79" spans="1:5" ht="12.75">
      <c r="A79" s="4">
        <v>44313</v>
      </c>
      <c r="B79" s="7">
        <v>587</v>
      </c>
      <c r="C79" s="19">
        <v>44165</v>
      </c>
      <c r="D79" s="10" t="s">
        <v>188</v>
      </c>
      <c r="E79" s="34">
        <v>117.68</v>
      </c>
    </row>
    <row r="80" spans="1:5" ht="12.75">
      <c r="A80" s="4">
        <v>44313</v>
      </c>
      <c r="B80" s="7">
        <v>460</v>
      </c>
      <c r="C80" s="19">
        <v>44195</v>
      </c>
      <c r="D80" s="10" t="s">
        <v>188</v>
      </c>
      <c r="E80" s="34">
        <v>113.45</v>
      </c>
    </row>
    <row r="81" spans="1:6" ht="12.75">
      <c r="A81" s="4">
        <v>44313</v>
      </c>
      <c r="B81" s="7">
        <v>461</v>
      </c>
      <c r="C81" s="19">
        <v>44195</v>
      </c>
      <c r="D81" s="10" t="s">
        <v>188</v>
      </c>
      <c r="E81" s="34">
        <v>93.92</v>
      </c>
      <c r="F81" s="13"/>
    </row>
    <row r="82" spans="1:5" ht="12.75">
      <c r="A82" s="4">
        <v>44313</v>
      </c>
      <c r="B82" s="7">
        <v>471</v>
      </c>
      <c r="C82" s="19">
        <v>43981</v>
      </c>
      <c r="D82" s="10" t="s">
        <v>78</v>
      </c>
      <c r="E82" s="34">
        <v>983.75</v>
      </c>
    </row>
    <row r="83" spans="1:5" ht="12.75">
      <c r="A83" s="4">
        <v>44313</v>
      </c>
      <c r="B83" s="7">
        <v>600</v>
      </c>
      <c r="C83" s="19">
        <v>43981</v>
      </c>
      <c r="D83" s="10" t="s">
        <v>78</v>
      </c>
      <c r="E83" s="34">
        <v>594</v>
      </c>
    </row>
    <row r="84" spans="1:5" ht="12.75">
      <c r="A84" s="4">
        <v>44313</v>
      </c>
      <c r="B84" s="7">
        <v>620</v>
      </c>
      <c r="C84" s="19">
        <v>44074</v>
      </c>
      <c r="D84" s="2" t="s">
        <v>219</v>
      </c>
      <c r="E84" s="34">
        <v>80</v>
      </c>
    </row>
    <row r="85" spans="1:5" ht="12.75">
      <c r="A85" s="4">
        <v>44313</v>
      </c>
      <c r="B85" s="7">
        <v>695</v>
      </c>
      <c r="C85" s="19">
        <v>44104</v>
      </c>
      <c r="D85" s="2" t="s">
        <v>219</v>
      </c>
      <c r="E85" s="34">
        <v>230</v>
      </c>
    </row>
    <row r="86" spans="1:5" ht="12.75">
      <c r="A86" s="4">
        <v>44313</v>
      </c>
      <c r="B86" s="7">
        <v>776</v>
      </c>
      <c r="C86" s="19">
        <v>44135</v>
      </c>
      <c r="D86" s="2" t="s">
        <v>219</v>
      </c>
      <c r="E86" s="34">
        <v>80</v>
      </c>
    </row>
    <row r="87" spans="1:5" ht="12.75">
      <c r="A87" s="4">
        <v>44313</v>
      </c>
      <c r="B87" s="7">
        <v>858</v>
      </c>
      <c r="C87" s="19">
        <v>44165</v>
      </c>
      <c r="D87" s="2" t="s">
        <v>219</v>
      </c>
      <c r="E87" s="34">
        <v>382.5</v>
      </c>
    </row>
    <row r="88" spans="1:6" ht="12.75">
      <c r="A88" s="4">
        <v>44313</v>
      </c>
      <c r="B88" s="7">
        <v>354</v>
      </c>
      <c r="C88" s="19">
        <v>44165</v>
      </c>
      <c r="D88" s="2" t="s">
        <v>191</v>
      </c>
      <c r="E88" s="34">
        <v>7751</v>
      </c>
      <c r="F88" s="13"/>
    </row>
    <row r="89" spans="1:5" ht="12.75">
      <c r="A89" s="4">
        <v>44313</v>
      </c>
      <c r="B89" s="7">
        <v>1998</v>
      </c>
      <c r="C89" s="19">
        <v>44187</v>
      </c>
      <c r="D89" s="2" t="s">
        <v>82</v>
      </c>
      <c r="E89" s="34">
        <v>155</v>
      </c>
    </row>
    <row r="90" spans="1:7" ht="12.75">
      <c r="A90" s="4">
        <v>44313</v>
      </c>
      <c r="B90" s="7">
        <v>2021</v>
      </c>
      <c r="C90" s="19">
        <v>44188</v>
      </c>
      <c r="D90" s="2" t="s">
        <v>82</v>
      </c>
      <c r="E90" s="34">
        <v>84</v>
      </c>
      <c r="G90" s="13"/>
    </row>
    <row r="91" spans="1:5" ht="12.75">
      <c r="A91" s="4">
        <v>44313</v>
      </c>
      <c r="B91" s="7">
        <v>149</v>
      </c>
      <c r="C91" s="19">
        <v>43981</v>
      </c>
      <c r="D91" s="2" t="s">
        <v>220</v>
      </c>
      <c r="E91" s="34">
        <v>578.79</v>
      </c>
    </row>
    <row r="92" spans="1:5" ht="12.75">
      <c r="A92" s="4">
        <v>44313</v>
      </c>
      <c r="B92" s="7">
        <v>494</v>
      </c>
      <c r="C92" s="19">
        <v>44193</v>
      </c>
      <c r="D92" s="2" t="s">
        <v>221</v>
      </c>
      <c r="E92" s="34">
        <v>340</v>
      </c>
    </row>
    <row r="93" spans="1:5" ht="12.75">
      <c r="A93" s="4">
        <v>44313</v>
      </c>
      <c r="B93" s="7">
        <v>686</v>
      </c>
      <c r="C93" s="19">
        <v>44012</v>
      </c>
      <c r="D93" s="2" t="s">
        <v>222</v>
      </c>
      <c r="E93" s="34">
        <v>219.59</v>
      </c>
    </row>
    <row r="94" spans="1:5" ht="12.75">
      <c r="A94" s="4">
        <v>44313</v>
      </c>
      <c r="B94" s="32">
        <v>833</v>
      </c>
      <c r="C94" s="19">
        <v>44043</v>
      </c>
      <c r="D94" s="2" t="s">
        <v>222</v>
      </c>
      <c r="E94" s="34">
        <v>677.2</v>
      </c>
    </row>
    <row r="95" spans="1:5" ht="12.75">
      <c r="A95" s="4">
        <v>44313</v>
      </c>
      <c r="B95" s="32">
        <v>986</v>
      </c>
      <c r="C95" s="19">
        <v>44074</v>
      </c>
      <c r="D95" s="2" t="s">
        <v>222</v>
      </c>
      <c r="E95" s="34">
        <v>2815.04</v>
      </c>
    </row>
    <row r="96" spans="1:5" ht="12.75">
      <c r="A96" s="4">
        <v>44313</v>
      </c>
      <c r="B96" s="37" t="s">
        <v>223</v>
      </c>
      <c r="C96" s="19">
        <v>44089</v>
      </c>
      <c r="D96" s="2" t="s">
        <v>222</v>
      </c>
      <c r="E96" s="34">
        <v>-2493.72</v>
      </c>
    </row>
    <row r="97" spans="1:6" ht="12.75">
      <c r="A97" s="4">
        <v>44313</v>
      </c>
      <c r="B97" s="7">
        <v>5</v>
      </c>
      <c r="C97" s="19">
        <v>44074</v>
      </c>
      <c r="D97" s="2" t="s">
        <v>224</v>
      </c>
      <c r="E97" s="34">
        <v>366.77</v>
      </c>
      <c r="F97" s="13"/>
    </row>
    <row r="98" spans="1:5" ht="12.75">
      <c r="A98" s="4">
        <v>44313</v>
      </c>
      <c r="B98" s="7">
        <v>6</v>
      </c>
      <c r="C98" s="19">
        <v>44043</v>
      </c>
      <c r="D98" s="2" t="s">
        <v>224</v>
      </c>
      <c r="E98" s="34">
        <v>428.11</v>
      </c>
    </row>
    <row r="99" spans="1:6" ht="12.75">
      <c r="A99" s="4">
        <v>44313</v>
      </c>
      <c r="B99" s="7">
        <v>198</v>
      </c>
      <c r="C99" s="19">
        <v>44074</v>
      </c>
      <c r="D99" s="2" t="s">
        <v>225</v>
      </c>
      <c r="E99" s="34">
        <v>738.88</v>
      </c>
      <c r="F99" s="13"/>
    </row>
    <row r="100" spans="1:5" ht="12.75">
      <c r="A100" s="4">
        <v>44313</v>
      </c>
      <c r="B100" s="7">
        <v>3748</v>
      </c>
      <c r="C100" s="19">
        <v>44043</v>
      </c>
      <c r="D100" s="2" t="s">
        <v>226</v>
      </c>
      <c r="E100" s="34">
        <v>1362.04</v>
      </c>
    </row>
    <row r="101" spans="1:5" ht="12.75">
      <c r="A101" s="4"/>
      <c r="B101" s="7"/>
      <c r="C101" s="19"/>
      <c r="D101" s="2"/>
      <c r="E101" s="34"/>
    </row>
    <row r="102" spans="1:5" ht="12.75">
      <c r="A102" s="4"/>
      <c r="B102" s="7"/>
      <c r="C102" s="19"/>
      <c r="D102" s="2"/>
      <c r="E102" s="34"/>
    </row>
    <row r="103" spans="1:5" ht="12.75">
      <c r="A103" s="4"/>
      <c r="B103" s="7"/>
      <c r="C103" s="19"/>
      <c r="D103" s="2"/>
      <c r="E103" s="34"/>
    </row>
    <row r="104" spans="1:5" ht="12.75">
      <c r="A104" s="4"/>
      <c r="B104" s="7"/>
      <c r="C104" s="19"/>
      <c r="D104" s="2"/>
      <c r="E104" s="34"/>
    </row>
    <row r="105" spans="1:5" ht="12.75">
      <c r="A105" s="4"/>
      <c r="B105" s="7"/>
      <c r="C105" s="19"/>
      <c r="D105" s="2"/>
      <c r="E105" s="34"/>
    </row>
    <row r="106" spans="1:6" ht="12.75">
      <c r="A106" s="4"/>
      <c r="B106" s="7"/>
      <c r="C106" s="19"/>
      <c r="D106" s="2"/>
      <c r="E106" s="34"/>
      <c r="F106" s="13"/>
    </row>
    <row r="107" spans="1:5" ht="12.75">
      <c r="A107" s="4"/>
      <c r="B107" s="7"/>
      <c r="C107" s="19"/>
      <c r="D107" s="2"/>
      <c r="E107" s="34"/>
    </row>
    <row r="108" spans="1:5" ht="12.75">
      <c r="A108" s="4"/>
      <c r="B108" s="7"/>
      <c r="C108" s="19"/>
      <c r="D108" s="2"/>
      <c r="E108" s="34"/>
    </row>
    <row r="109" spans="1:6" ht="12.75">
      <c r="A109" s="22"/>
      <c r="B109" s="7"/>
      <c r="C109" s="19"/>
      <c r="D109" s="10"/>
      <c r="E109" s="34"/>
      <c r="F109" s="13"/>
    </row>
    <row r="110" spans="1:5" ht="12.75">
      <c r="A110" s="4"/>
      <c r="B110" s="7"/>
      <c r="C110" s="19"/>
      <c r="D110" s="2"/>
      <c r="E110" s="34"/>
    </row>
    <row r="111" spans="1:5" ht="12.75">
      <c r="A111" s="4"/>
      <c r="B111" s="7"/>
      <c r="C111" s="19"/>
      <c r="D111" s="2"/>
      <c r="E111" s="34"/>
    </row>
    <row r="112" spans="1:5" ht="12.75">
      <c r="A112" s="4"/>
      <c r="B112" s="7"/>
      <c r="C112" s="19"/>
      <c r="D112" s="2"/>
      <c r="E112" s="34"/>
    </row>
    <row r="113" spans="1:5" ht="12.75">
      <c r="A113" s="4"/>
      <c r="B113" s="7"/>
      <c r="C113" s="19"/>
      <c r="D113" s="2"/>
      <c r="E113" s="34"/>
    </row>
    <row r="114" spans="1:5" ht="12.75">
      <c r="A114" s="4"/>
      <c r="B114" s="7"/>
      <c r="C114" s="19"/>
      <c r="D114" s="2"/>
      <c r="E114" s="34"/>
    </row>
    <row r="115" spans="1:5" ht="12.75">
      <c r="A115" s="4"/>
      <c r="B115" s="7"/>
      <c r="C115" s="19"/>
      <c r="D115" s="2"/>
      <c r="E115" s="34"/>
    </row>
    <row r="116" spans="1:5" ht="12.75">
      <c r="A116" s="4"/>
      <c r="B116" s="7"/>
      <c r="C116" s="19"/>
      <c r="D116" s="2"/>
      <c r="E116" s="34"/>
    </row>
    <row r="117" spans="1:5" ht="12.75">
      <c r="A117" s="4"/>
      <c r="B117" s="7"/>
      <c r="C117" s="19"/>
      <c r="D117" s="2"/>
      <c r="E117" s="34"/>
    </row>
    <row r="118" spans="1:5" ht="12.75">
      <c r="A118" s="4"/>
      <c r="B118" s="7"/>
      <c r="C118" s="19"/>
      <c r="D118" s="2"/>
      <c r="E118" s="34"/>
    </row>
    <row r="119" spans="1:5" ht="12.75">
      <c r="A119" s="4"/>
      <c r="B119" s="7"/>
      <c r="C119" s="19"/>
      <c r="D119" s="2"/>
      <c r="E119" s="34"/>
    </row>
    <row r="120" spans="1:5" ht="12.75">
      <c r="A120" s="4"/>
      <c r="B120" s="7"/>
      <c r="C120" s="19"/>
      <c r="D120" s="2"/>
      <c r="E120" s="34"/>
    </row>
    <row r="121" spans="1:5" ht="12.75">
      <c r="A121" s="4"/>
      <c r="B121" s="7"/>
      <c r="C121" s="19"/>
      <c r="D121" s="2"/>
      <c r="E121" s="34"/>
    </row>
    <row r="122" spans="1:5" ht="12.75">
      <c r="A122" s="4"/>
      <c r="B122" s="7"/>
      <c r="C122" s="19"/>
      <c r="D122" s="2"/>
      <c r="E122" s="34"/>
    </row>
    <row r="123" spans="1:5" ht="12.75">
      <c r="A123" s="4"/>
      <c r="B123" s="7"/>
      <c r="C123" s="19"/>
      <c r="D123" s="2"/>
      <c r="E123" s="34"/>
    </row>
    <row r="124" spans="1:5" ht="12.75">
      <c r="A124" s="4"/>
      <c r="B124" s="7"/>
      <c r="C124" s="19"/>
      <c r="D124" s="2"/>
      <c r="E124" s="34"/>
    </row>
    <row r="125" spans="1:5" ht="12.75">
      <c r="A125" s="4"/>
      <c r="B125" s="7"/>
      <c r="C125" s="19"/>
      <c r="D125" s="2"/>
      <c r="E125" s="34"/>
    </row>
    <row r="126" spans="1:5" ht="12.75">
      <c r="A126" s="4"/>
      <c r="B126" s="7"/>
      <c r="C126" s="19"/>
      <c r="D126" s="2"/>
      <c r="E126" s="34"/>
    </row>
    <row r="127" spans="1:5" ht="12.75">
      <c r="A127" s="4"/>
      <c r="B127" s="7"/>
      <c r="C127" s="19"/>
      <c r="D127" s="2"/>
      <c r="E127" s="34"/>
    </row>
    <row r="128" spans="1:5" ht="12.75">
      <c r="A128" s="4"/>
      <c r="B128" s="7"/>
      <c r="C128" s="19"/>
      <c r="D128" s="2"/>
      <c r="E128" s="34"/>
    </row>
    <row r="129" spans="1:5" ht="12.75">
      <c r="A129" s="4"/>
      <c r="B129" s="7"/>
      <c r="C129" s="19"/>
      <c r="D129" s="2"/>
      <c r="E129" s="34"/>
    </row>
    <row r="130" spans="1:5" ht="12.75">
      <c r="A130" s="4"/>
      <c r="B130" s="7"/>
      <c r="C130" s="19"/>
      <c r="D130" s="2"/>
      <c r="E130" s="34"/>
    </row>
    <row r="131" spans="1:5" ht="12.75">
      <c r="A131" s="4"/>
      <c r="B131" s="7"/>
      <c r="C131" s="19"/>
      <c r="D131" s="2"/>
      <c r="E131" s="34"/>
    </row>
    <row r="132" spans="1:5" ht="12.75">
      <c r="A132" s="4"/>
      <c r="B132" s="7"/>
      <c r="C132" s="19"/>
      <c r="D132" s="2"/>
      <c r="E132" s="34"/>
    </row>
    <row r="133" spans="1:5" ht="12.75">
      <c r="A133" s="4"/>
      <c r="B133" s="7"/>
      <c r="C133" s="19"/>
      <c r="D133" s="2"/>
      <c r="E133" s="34"/>
    </row>
    <row r="134" spans="1:5" ht="12.75">
      <c r="A134" s="4"/>
      <c r="B134" s="7"/>
      <c r="C134" s="19"/>
      <c r="D134" s="2"/>
      <c r="E134" s="34"/>
    </row>
    <row r="135" spans="1:5" ht="12.75">
      <c r="A135" s="4"/>
      <c r="B135" s="7"/>
      <c r="C135" s="19"/>
      <c r="D135" s="2"/>
      <c r="E135" s="34"/>
    </row>
    <row r="136" spans="1:5" ht="12.75">
      <c r="A136" s="4"/>
      <c r="B136" s="7"/>
      <c r="C136" s="19"/>
      <c r="D136" s="2"/>
      <c r="E136" s="34"/>
    </row>
    <row r="137" spans="1:5" ht="12.75">
      <c r="A137" s="4"/>
      <c r="B137" s="8"/>
      <c r="C137" s="19"/>
      <c r="D137" s="2"/>
      <c r="E137" s="34"/>
    </row>
    <row r="138" spans="1:5" ht="12.75">
      <c r="A138" s="4"/>
      <c r="B138" s="7"/>
      <c r="C138" s="19"/>
      <c r="D138" s="2"/>
      <c r="E138" s="34"/>
    </row>
    <row r="139" spans="1:5" ht="12.75">
      <c r="A139" s="4"/>
      <c r="B139" s="7"/>
      <c r="C139" s="19"/>
      <c r="D139" s="2"/>
      <c r="E139" s="34"/>
    </row>
    <row r="140" spans="1:5" ht="12.75">
      <c r="A140" s="4"/>
      <c r="B140" s="7"/>
      <c r="C140" s="19"/>
      <c r="D140" s="2"/>
      <c r="E140" s="34"/>
    </row>
    <row r="141" spans="1:5" ht="12.75">
      <c r="A141" s="4"/>
      <c r="B141" s="7"/>
      <c r="C141" s="19"/>
      <c r="D141" s="2"/>
      <c r="E141" s="34"/>
    </row>
    <row r="142" spans="1:5" ht="12.75">
      <c r="A142" s="4"/>
      <c r="B142" s="7"/>
      <c r="C142" s="19"/>
      <c r="D142" s="2"/>
      <c r="E142" s="34"/>
    </row>
    <row r="143" spans="1:5" ht="12.75">
      <c r="A143" s="4"/>
      <c r="B143" s="7"/>
      <c r="C143" s="19"/>
      <c r="D143" s="2"/>
      <c r="E143" s="34"/>
    </row>
    <row r="144" spans="1:5" ht="12.75">
      <c r="A144" s="4"/>
      <c r="B144" s="7"/>
      <c r="C144" s="19"/>
      <c r="D144" s="2"/>
      <c r="E144" s="34"/>
    </row>
    <row r="145" spans="1:5" ht="12.75">
      <c r="A145" s="4"/>
      <c r="B145" s="7"/>
      <c r="C145" s="19"/>
      <c r="D145" s="2"/>
      <c r="E145" s="34"/>
    </row>
    <row r="146" spans="1:5" ht="12.75">
      <c r="A146" s="4"/>
      <c r="B146" s="7"/>
      <c r="C146" s="19"/>
      <c r="D146" s="2"/>
      <c r="E146" s="34"/>
    </row>
    <row r="147" spans="1:5" ht="12.75">
      <c r="A147" s="4"/>
      <c r="B147" s="7"/>
      <c r="C147" s="19"/>
      <c r="D147" s="2"/>
      <c r="E147" s="34"/>
    </row>
    <row r="148" spans="1:5" ht="12.75">
      <c r="A148" s="4"/>
      <c r="B148" s="7"/>
      <c r="C148" s="19"/>
      <c r="D148" s="2"/>
      <c r="E148" s="34"/>
    </row>
    <row r="149" spans="1:5" ht="12.75">
      <c r="A149" s="4"/>
      <c r="B149" s="7"/>
      <c r="C149" s="19"/>
      <c r="D149" s="2"/>
      <c r="E149" s="34"/>
    </row>
    <row r="150" spans="1:5" ht="12.75">
      <c r="A150" s="4"/>
      <c r="B150" s="7"/>
      <c r="C150" s="19"/>
      <c r="D150" s="2"/>
      <c r="E150" s="34"/>
    </row>
    <row r="151" spans="1:5" ht="12.75">
      <c r="A151" s="4"/>
      <c r="B151" s="7"/>
      <c r="C151" s="19"/>
      <c r="D151" s="2"/>
      <c r="E151" s="34"/>
    </row>
    <row r="152" spans="1:6" s="5" customFormat="1" ht="12.75">
      <c r="A152" s="25"/>
      <c r="B152" s="26"/>
      <c r="C152" s="27"/>
      <c r="D152" s="28"/>
      <c r="E152" s="35"/>
      <c r="F152" s="30"/>
    </row>
    <row r="153" spans="1:5" ht="12.75">
      <c r="A153" s="4"/>
      <c r="B153" s="7"/>
      <c r="C153" s="19"/>
      <c r="D153" s="2"/>
      <c r="E153" s="34"/>
    </row>
    <row r="154" spans="1:5" ht="12.75">
      <c r="A154" s="4"/>
      <c r="B154" s="7"/>
      <c r="C154" s="19"/>
      <c r="D154" s="2"/>
      <c r="E154" s="34"/>
    </row>
    <row r="155" spans="1:5" ht="12.75">
      <c r="A155" s="4"/>
      <c r="B155" s="7"/>
      <c r="C155" s="19"/>
      <c r="D155" s="2"/>
      <c r="E155" s="34"/>
    </row>
    <row r="156" spans="1:5" ht="12.75">
      <c r="A156" s="4"/>
      <c r="B156" s="7"/>
      <c r="C156" s="19"/>
      <c r="D156" s="2"/>
      <c r="E156" s="34"/>
    </row>
    <row r="157" spans="1:5" ht="12.75">
      <c r="A157" s="4"/>
      <c r="B157" s="7"/>
      <c r="C157" s="19"/>
      <c r="D157" s="2"/>
      <c r="E157" s="34"/>
    </row>
    <row r="158" spans="1:5" ht="12.75">
      <c r="A158" s="4"/>
      <c r="B158" s="7"/>
      <c r="C158" s="19"/>
      <c r="D158" s="2"/>
      <c r="E158" s="34"/>
    </row>
    <row r="159" spans="1:5" ht="12.75">
      <c r="A159" s="4"/>
      <c r="B159" s="7"/>
      <c r="C159" s="19"/>
      <c r="D159" s="2"/>
      <c r="E159" s="34"/>
    </row>
    <row r="160" spans="1:5" ht="12.75">
      <c r="A160" s="4"/>
      <c r="B160" s="7"/>
      <c r="C160" s="19"/>
      <c r="D160" s="2"/>
      <c r="E160" s="34"/>
    </row>
    <row r="161" spans="1:5" ht="12.75">
      <c r="A161" s="4"/>
      <c r="B161" s="7"/>
      <c r="C161" s="19"/>
      <c r="D161" s="2"/>
      <c r="E161" s="34"/>
    </row>
    <row r="162" spans="1:5" ht="12.75">
      <c r="A162" s="4"/>
      <c r="B162" s="7"/>
      <c r="C162" s="19"/>
      <c r="D162" s="2"/>
      <c r="E162" s="34"/>
    </row>
    <row r="163" spans="1:5" ht="12.75">
      <c r="A163" s="4"/>
      <c r="B163" s="7"/>
      <c r="C163" s="19"/>
      <c r="D163" s="2"/>
      <c r="E163" s="34"/>
    </row>
    <row r="164" spans="1:5" ht="12.75">
      <c r="A164" s="4"/>
      <c r="B164" s="7"/>
      <c r="C164" s="19"/>
      <c r="D164" s="2"/>
      <c r="E164" s="34"/>
    </row>
    <row r="165" spans="1:5" ht="12.75">
      <c r="A165" s="4"/>
      <c r="B165" s="7"/>
      <c r="C165" s="19"/>
      <c r="D165" s="2"/>
      <c r="E165" s="34"/>
    </row>
    <row r="166" spans="1:5" ht="12.75">
      <c r="A166" s="4"/>
      <c r="B166" s="7"/>
      <c r="C166" s="19"/>
      <c r="D166" s="2"/>
      <c r="E166" s="34"/>
    </row>
    <row r="167" spans="1:5" ht="12.75">
      <c r="A167" s="4"/>
      <c r="B167" s="7"/>
      <c r="C167" s="19"/>
      <c r="D167" s="2"/>
      <c r="E167" s="34"/>
    </row>
    <row r="168" spans="1:5" ht="12.75">
      <c r="A168" s="4"/>
      <c r="B168" s="7"/>
      <c r="C168" s="19"/>
      <c r="D168" s="2"/>
      <c r="E168" s="34"/>
    </row>
    <row r="169" spans="1:5" ht="12.75">
      <c r="A169" s="4"/>
      <c r="B169" s="7"/>
      <c r="C169" s="19"/>
      <c r="D169" s="2"/>
      <c r="E169" s="34"/>
    </row>
    <row r="170" spans="1:5" ht="12.75">
      <c r="A170" s="4"/>
      <c r="B170" s="7"/>
      <c r="C170" s="19"/>
      <c r="D170" s="2"/>
      <c r="E170" s="34"/>
    </row>
    <row r="171" spans="1:5" ht="12.75">
      <c r="A171" s="4"/>
      <c r="B171" s="7"/>
      <c r="C171" s="19"/>
      <c r="D171" s="2"/>
      <c r="E171" s="34"/>
    </row>
    <row r="172" spans="1:5" ht="12.75">
      <c r="A172" s="4"/>
      <c r="B172" s="7"/>
      <c r="C172" s="19"/>
      <c r="D172" s="2"/>
      <c r="E172" s="34"/>
    </row>
    <row r="173" spans="1:5" ht="12.75">
      <c r="A173" s="4"/>
      <c r="B173" s="7"/>
      <c r="C173" s="19"/>
      <c r="D173" s="2"/>
      <c r="E173" s="34"/>
    </row>
    <row r="174" spans="1:5" ht="12.75">
      <c r="A174" s="4"/>
      <c r="B174" s="7"/>
      <c r="C174" s="19"/>
      <c r="D174" s="2"/>
      <c r="E174" s="34"/>
    </row>
    <row r="175" spans="1:5" ht="12.75">
      <c r="A175" s="4"/>
      <c r="B175" s="7"/>
      <c r="C175" s="16"/>
      <c r="D175" s="2"/>
      <c r="E175" s="34"/>
    </row>
    <row r="176" spans="1:5" ht="12.75">
      <c r="A176" s="4"/>
      <c r="B176" s="7"/>
      <c r="C176" s="19"/>
      <c r="D176" s="2"/>
      <c r="E176" s="34"/>
    </row>
    <row r="177" spans="1:5" ht="12.75">
      <c r="A177" s="4"/>
      <c r="B177" s="7"/>
      <c r="C177" s="19"/>
      <c r="D177" s="2"/>
      <c r="E177" s="34"/>
    </row>
    <row r="178" spans="1:5" ht="12.75">
      <c r="A178" s="4"/>
      <c r="B178" s="7"/>
      <c r="C178" s="19"/>
      <c r="D178" s="2"/>
      <c r="E178" s="34"/>
    </row>
    <row r="179" spans="1:5" ht="12.75">
      <c r="A179" s="4"/>
      <c r="B179" s="7"/>
      <c r="C179" s="19"/>
      <c r="D179" s="2"/>
      <c r="E179" s="34"/>
    </row>
    <row r="180" spans="1:8" ht="12.75">
      <c r="A180" s="4"/>
      <c r="B180" s="7"/>
      <c r="C180" s="19"/>
      <c r="D180" s="2"/>
      <c r="E180" s="34"/>
      <c r="G180" s="13"/>
      <c r="H180" s="21"/>
    </row>
    <row r="181" spans="1:5" ht="12.75">
      <c r="A181" s="4"/>
      <c r="B181" s="8"/>
      <c r="C181" s="16"/>
      <c r="D181" s="2"/>
      <c r="E181" s="34"/>
    </row>
    <row r="182" spans="1:5" ht="12.75">
      <c r="A182" s="4"/>
      <c r="B182" s="7"/>
      <c r="C182" s="19"/>
      <c r="D182" s="2"/>
      <c r="E182" s="34"/>
    </row>
    <row r="183" spans="1:5" ht="12.75">
      <c r="A183" s="4"/>
      <c r="B183" s="7"/>
      <c r="C183" s="19"/>
      <c r="D183" s="2"/>
      <c r="E183" s="34"/>
    </row>
    <row r="184" spans="1:5" ht="12.75">
      <c r="A184" s="4"/>
      <c r="B184" s="8"/>
      <c r="C184" s="19"/>
      <c r="D184" s="2"/>
      <c r="E184" s="34"/>
    </row>
    <row r="185" spans="1:5" ht="12.75">
      <c r="A185" s="4"/>
      <c r="B185" s="7"/>
      <c r="C185" s="19"/>
      <c r="D185" s="2"/>
      <c r="E185" s="34"/>
    </row>
    <row r="186" spans="1:5" ht="12.75">
      <c r="A186" s="4"/>
      <c r="B186" s="8"/>
      <c r="C186" s="19"/>
      <c r="D186" s="2"/>
      <c r="E186" s="34"/>
    </row>
    <row r="187" spans="1:5" ht="12.75">
      <c r="A187" s="4"/>
      <c r="B187" s="8"/>
      <c r="C187" s="19"/>
      <c r="D187" s="2"/>
      <c r="E187" s="34"/>
    </row>
    <row r="188" spans="1:5" ht="12.75">
      <c r="A188" s="4"/>
      <c r="B188" s="7"/>
      <c r="C188" s="19"/>
      <c r="D188" s="2"/>
      <c r="E188" s="34"/>
    </row>
    <row r="189" spans="1:5" ht="12.75">
      <c r="A189" s="4"/>
      <c r="B189" s="7"/>
      <c r="C189" s="19"/>
      <c r="D189" s="2"/>
      <c r="E189" s="34"/>
    </row>
    <row r="190" spans="1:5" ht="12.75">
      <c r="A190" s="4"/>
      <c r="B190" s="7"/>
      <c r="C190" s="19"/>
      <c r="D190" s="2"/>
      <c r="E190" s="34"/>
    </row>
    <row r="191" spans="1:5" ht="12.75">
      <c r="A191" s="4"/>
      <c r="B191" s="7"/>
      <c r="C191" s="19"/>
      <c r="D191" s="2"/>
      <c r="E191" s="34"/>
    </row>
    <row r="192" spans="1:5" ht="12.75">
      <c r="A192" s="4"/>
      <c r="B192" s="7"/>
      <c r="C192" s="19"/>
      <c r="D192" s="2"/>
      <c r="E192" s="34"/>
    </row>
    <row r="193" spans="1:5" ht="12.75">
      <c r="A193" s="4"/>
      <c r="B193" s="7"/>
      <c r="C193" s="19"/>
      <c r="D193" s="2"/>
      <c r="E193" s="34"/>
    </row>
    <row r="194" spans="1:5" ht="12.75">
      <c r="A194" s="4"/>
      <c r="B194" s="7"/>
      <c r="C194" s="19"/>
      <c r="D194" s="2"/>
      <c r="E194" s="34"/>
    </row>
    <row r="195" spans="1:5" ht="12.75">
      <c r="A195" s="4"/>
      <c r="B195" s="7"/>
      <c r="C195" s="19"/>
      <c r="D195" s="2"/>
      <c r="E195" s="34"/>
    </row>
    <row r="196" spans="1:5" ht="12.75">
      <c r="A196" s="4"/>
      <c r="B196" s="7"/>
      <c r="C196" s="19"/>
      <c r="D196" s="2"/>
      <c r="E196" s="34"/>
    </row>
    <row r="197" spans="1:5" ht="12.75">
      <c r="A197" s="4"/>
      <c r="B197" s="7"/>
      <c r="C197" s="19"/>
      <c r="D197" s="2"/>
      <c r="E197" s="34"/>
    </row>
    <row r="198" spans="1:5" ht="12.75">
      <c r="A198" s="4"/>
      <c r="B198" s="8"/>
      <c r="C198" s="19"/>
      <c r="D198" s="2"/>
      <c r="E198" s="34"/>
    </row>
    <row r="199" spans="1:5" ht="12.75">
      <c r="A199" s="4"/>
      <c r="B199" s="7"/>
      <c r="C199" s="19"/>
      <c r="D199" s="2"/>
      <c r="E199" s="34"/>
    </row>
    <row r="200" spans="1:5" ht="12.75">
      <c r="A200" s="4"/>
      <c r="B200" s="7"/>
      <c r="C200" s="19"/>
      <c r="D200" s="2"/>
      <c r="E200" s="34"/>
    </row>
    <row r="201" spans="1:5" ht="12.75">
      <c r="A201" s="4"/>
      <c r="B201" s="7"/>
      <c r="C201" s="19"/>
      <c r="D201" s="2"/>
      <c r="E201" s="34"/>
    </row>
    <row r="202" spans="1:5" ht="12.75">
      <c r="A202" s="4"/>
      <c r="B202" s="11"/>
      <c r="C202" s="19"/>
      <c r="D202" s="2"/>
      <c r="E202" s="34"/>
    </row>
    <row r="203" spans="1:5" ht="12.75">
      <c r="A203" s="4"/>
      <c r="B203" s="7"/>
      <c r="C203" s="19"/>
      <c r="D203" s="2"/>
      <c r="E203" s="34"/>
    </row>
    <row r="204" spans="1:5" ht="12.75">
      <c r="A204" s="4"/>
      <c r="B204" s="7"/>
      <c r="C204" s="19"/>
      <c r="D204" s="2"/>
      <c r="E204" s="34"/>
    </row>
    <row r="205" spans="1:5" ht="12.75">
      <c r="A205" s="4"/>
      <c r="B205" s="7"/>
      <c r="C205" s="19"/>
      <c r="D205" s="2"/>
      <c r="E205" s="34"/>
    </row>
    <row r="206" spans="1:5" ht="12.75">
      <c r="A206" s="4"/>
      <c r="B206" s="7"/>
      <c r="C206" s="19"/>
      <c r="D206" s="2"/>
      <c r="E206" s="34"/>
    </row>
    <row r="207" spans="1:5" ht="12.75">
      <c r="A207" s="4"/>
      <c r="B207" s="7"/>
      <c r="C207" s="19"/>
      <c r="D207" s="2"/>
      <c r="E207" s="34"/>
    </row>
    <row r="208" spans="1:5" ht="12.75">
      <c r="A208" s="4"/>
      <c r="B208" s="7"/>
      <c r="C208" s="19"/>
      <c r="D208" s="2"/>
      <c r="E208" s="34"/>
    </row>
    <row r="209" spans="1:6" ht="12.75">
      <c r="A209" s="4"/>
      <c r="B209" s="7"/>
      <c r="C209" s="19"/>
      <c r="D209" s="2"/>
      <c r="E209" s="34"/>
      <c r="F209" s="13"/>
    </row>
    <row r="210" spans="1:5" ht="12.75">
      <c r="A210" s="4"/>
      <c r="B210" s="7"/>
      <c r="C210" s="19"/>
      <c r="D210" s="2"/>
      <c r="E210" s="34"/>
    </row>
    <row r="211" spans="1:5" ht="12.75">
      <c r="A211" s="4"/>
      <c r="B211" s="7"/>
      <c r="C211" s="19"/>
      <c r="D211" s="2"/>
      <c r="E211" s="34"/>
    </row>
    <row r="212" spans="1:5" ht="12.75">
      <c r="A212" s="4"/>
      <c r="B212" s="7"/>
      <c r="C212" s="19"/>
      <c r="D212" s="2"/>
      <c r="E212" s="34"/>
    </row>
    <row r="213" spans="1:5" ht="12.75">
      <c r="A213" s="4"/>
      <c r="B213" s="7"/>
      <c r="C213" s="19"/>
      <c r="D213" s="2"/>
      <c r="E213" s="34"/>
    </row>
    <row r="214" spans="1:6" ht="12.75">
      <c r="A214" s="4"/>
      <c r="B214" s="7"/>
      <c r="C214" s="19"/>
      <c r="D214" s="2"/>
      <c r="E214" s="34"/>
      <c r="F214" s="13"/>
    </row>
    <row r="215" spans="1:5" ht="12.75">
      <c r="A215" s="4"/>
      <c r="B215" s="7"/>
      <c r="C215" s="19"/>
      <c r="D215" s="2"/>
      <c r="E215" s="34"/>
    </row>
    <row r="216" spans="1:5" ht="12.75">
      <c r="A216" s="4"/>
      <c r="B216" s="7"/>
      <c r="C216" s="19"/>
      <c r="D216" s="2"/>
      <c r="E216" s="34"/>
    </row>
    <row r="217" spans="1:5" ht="12.75">
      <c r="A217" s="4"/>
      <c r="B217" s="7"/>
      <c r="C217" s="19"/>
      <c r="D217" s="2"/>
      <c r="E217" s="34"/>
    </row>
    <row r="218" spans="1:5" ht="12.75">
      <c r="A218" s="4"/>
      <c r="B218" s="8"/>
      <c r="C218" s="16"/>
      <c r="D218" s="2"/>
      <c r="E218" s="34"/>
    </row>
    <row r="219" spans="1:5" ht="12.75">
      <c r="A219" s="4"/>
      <c r="B219" s="7"/>
      <c r="C219" s="19"/>
      <c r="D219" s="2"/>
      <c r="E219" s="34"/>
    </row>
    <row r="220" spans="1:5" ht="12.75">
      <c r="A220" s="4"/>
      <c r="B220" s="7"/>
      <c r="C220" s="19"/>
      <c r="D220" s="2"/>
      <c r="E220" s="34"/>
    </row>
    <row r="221" spans="1:5" ht="12.75">
      <c r="A221" s="4"/>
      <c r="B221" s="7"/>
      <c r="C221" s="19"/>
      <c r="D221" s="2"/>
      <c r="E221" s="34"/>
    </row>
    <row r="222" spans="1:5" ht="12.75">
      <c r="A222" s="4"/>
      <c r="B222" s="7"/>
      <c r="C222" s="19"/>
      <c r="D222" s="2"/>
      <c r="E222" s="34"/>
    </row>
    <row r="223" spans="1:5" ht="12.75">
      <c r="A223" s="4"/>
      <c r="B223" s="7"/>
      <c r="C223" s="19"/>
      <c r="D223" s="2"/>
      <c r="E223" s="34"/>
    </row>
    <row r="224" spans="1:5" ht="12.75">
      <c r="A224" s="4"/>
      <c r="B224" s="7"/>
      <c r="C224" s="19"/>
      <c r="D224" s="2"/>
      <c r="E224" s="34"/>
    </row>
    <row r="225" spans="1:5" ht="12.75">
      <c r="A225" s="4"/>
      <c r="B225" s="7"/>
      <c r="C225" s="19"/>
      <c r="D225" s="2"/>
      <c r="E225" s="34"/>
    </row>
    <row r="226" spans="1:5" ht="12.75">
      <c r="A226" s="4"/>
      <c r="B226" s="7"/>
      <c r="C226" s="19"/>
      <c r="D226" s="2"/>
      <c r="E226" s="34"/>
    </row>
    <row r="227" spans="1:5" ht="12.75">
      <c r="A227" s="4"/>
      <c r="B227" s="7"/>
      <c r="C227" s="19"/>
      <c r="D227" s="2"/>
      <c r="E227" s="34"/>
    </row>
    <row r="228" spans="1:5" ht="12.75">
      <c r="A228" s="4"/>
      <c r="B228" s="7"/>
      <c r="C228" s="19"/>
      <c r="D228" s="2"/>
      <c r="E228" s="34"/>
    </row>
    <row r="229" spans="1:5" ht="12.75">
      <c r="A229" s="4"/>
      <c r="B229" s="7"/>
      <c r="C229" s="19"/>
      <c r="D229" s="2"/>
      <c r="E229" s="34"/>
    </row>
    <row r="230" spans="1:5" ht="12.75">
      <c r="A230" s="4"/>
      <c r="B230" s="7"/>
      <c r="C230" s="19"/>
      <c r="D230" s="2"/>
      <c r="E230" s="34"/>
    </row>
    <row r="231" spans="1:5" ht="12.75">
      <c r="A231" s="4"/>
      <c r="B231" s="7"/>
      <c r="C231" s="19"/>
      <c r="D231" s="2"/>
      <c r="E231" s="34"/>
    </row>
    <row r="232" spans="1:5" ht="12.75">
      <c r="A232" s="4"/>
      <c r="B232" s="7"/>
      <c r="C232" s="19"/>
      <c r="D232" s="2"/>
      <c r="E232" s="34"/>
    </row>
    <row r="233" spans="1:5" ht="12.75">
      <c r="A233" s="4"/>
      <c r="B233" s="7"/>
      <c r="C233" s="19"/>
      <c r="D233" s="2"/>
      <c r="E233" s="34"/>
    </row>
    <row r="234" spans="1:6" ht="12.75">
      <c r="A234" s="4"/>
      <c r="B234" s="7"/>
      <c r="C234" s="19"/>
      <c r="D234" s="2"/>
      <c r="E234" s="34"/>
      <c r="F234" s="13"/>
    </row>
    <row r="235" spans="1:5" ht="12.75">
      <c r="A235" s="4"/>
      <c r="B235" s="7"/>
      <c r="C235" s="19"/>
      <c r="D235" s="2"/>
      <c r="E235" s="34"/>
    </row>
    <row r="236" spans="1:5" ht="12.75">
      <c r="A236" s="4"/>
      <c r="B236" s="7"/>
      <c r="C236" s="19"/>
      <c r="D236" s="2"/>
      <c r="E236" s="34"/>
    </row>
    <row r="237" spans="1:5" ht="12.75">
      <c r="A237" s="4"/>
      <c r="B237" s="7"/>
      <c r="C237" s="19"/>
      <c r="D237" s="2"/>
      <c r="E237" s="34"/>
    </row>
    <row r="238" spans="1:6" ht="12.75">
      <c r="A238" s="4"/>
      <c r="B238" s="7"/>
      <c r="C238" s="19"/>
      <c r="D238" s="2"/>
      <c r="E238" s="34"/>
      <c r="F238" s="13"/>
    </row>
    <row r="239" spans="1:5" ht="12.75">
      <c r="A239" s="4"/>
      <c r="B239" s="7"/>
      <c r="C239" s="19"/>
      <c r="D239" s="2"/>
      <c r="E239" s="34"/>
    </row>
    <row r="240" spans="1:5" ht="12.75">
      <c r="A240" s="4"/>
      <c r="B240" s="8"/>
      <c r="C240" s="16"/>
      <c r="D240" s="2"/>
      <c r="E240" s="34"/>
    </row>
    <row r="241" spans="1:5" ht="12.75">
      <c r="A241" s="4"/>
      <c r="B241" s="7"/>
      <c r="C241" s="19"/>
      <c r="D241" s="2"/>
      <c r="E241" s="34"/>
    </row>
    <row r="242" spans="1:5" ht="12.75">
      <c r="A242" s="4"/>
      <c r="B242" s="7"/>
      <c r="C242" s="19"/>
      <c r="D242" s="2"/>
      <c r="E242" s="34"/>
    </row>
    <row r="243" spans="1:5" ht="12.75">
      <c r="A243" s="4"/>
      <c r="B243" s="7"/>
      <c r="C243" s="19"/>
      <c r="D243" s="2"/>
      <c r="E243" s="34"/>
    </row>
    <row r="244" spans="1:5" ht="12.75">
      <c r="A244" s="4"/>
      <c r="B244" s="7"/>
      <c r="C244" s="19"/>
      <c r="D244" s="2"/>
      <c r="E244" s="34"/>
    </row>
    <row r="245" spans="1:5" ht="12.75">
      <c r="A245" s="4"/>
      <c r="B245" s="7"/>
      <c r="C245" s="19"/>
      <c r="D245" s="2"/>
      <c r="E245" s="34"/>
    </row>
    <row r="246" spans="1:5" ht="12.75">
      <c r="A246" s="4"/>
      <c r="B246" s="7"/>
      <c r="C246" s="19"/>
      <c r="D246" s="2"/>
      <c r="E246" s="34"/>
    </row>
    <row r="247" spans="1:5" ht="12.75">
      <c r="A247" s="4"/>
      <c r="B247" s="7"/>
      <c r="C247" s="19"/>
      <c r="D247" s="2"/>
      <c r="E247" s="34"/>
    </row>
    <row r="248" spans="1:5" ht="12.75">
      <c r="A248" s="4"/>
      <c r="B248" s="7"/>
      <c r="C248" s="19"/>
      <c r="D248" s="2"/>
      <c r="E248" s="34"/>
    </row>
    <row r="249" spans="1:5" ht="12.75">
      <c r="A249" s="4"/>
      <c r="B249" s="11"/>
      <c r="C249" s="19"/>
      <c r="D249" s="2"/>
      <c r="E249" s="34"/>
    </row>
    <row r="250" spans="1:5" ht="12.75">
      <c r="A250" s="4"/>
      <c r="B250" s="7"/>
      <c r="C250" s="19"/>
      <c r="D250" s="2"/>
      <c r="E250" s="34"/>
    </row>
    <row r="251" spans="1:5" ht="12.75">
      <c r="A251" s="4"/>
      <c r="B251" s="7"/>
      <c r="C251" s="19"/>
      <c r="D251" s="2"/>
      <c r="E251" s="34"/>
    </row>
    <row r="252" spans="1:5" ht="12.75">
      <c r="A252" s="4"/>
      <c r="B252" s="8"/>
      <c r="C252" s="19"/>
      <c r="D252" s="2"/>
      <c r="E252" s="34"/>
    </row>
    <row r="253" spans="1:5" ht="12.75">
      <c r="A253" s="4"/>
      <c r="B253" s="8"/>
      <c r="C253" s="19"/>
      <c r="D253" s="2"/>
      <c r="E253" s="34"/>
    </row>
    <row r="254" spans="1:5" ht="12.75">
      <c r="A254" s="4"/>
      <c r="B254" s="7"/>
      <c r="C254" s="19"/>
      <c r="D254" s="2"/>
      <c r="E254" s="34"/>
    </row>
    <row r="255" spans="1:5" ht="12.75">
      <c r="A255" s="4"/>
      <c r="B255" s="7"/>
      <c r="C255" s="19"/>
      <c r="D255" s="2"/>
      <c r="E255" s="34"/>
    </row>
    <row r="256" spans="1:5" ht="12.75">
      <c r="A256" s="4"/>
      <c r="B256" s="7"/>
      <c r="C256" s="19"/>
      <c r="D256" s="2"/>
      <c r="E256" s="34"/>
    </row>
    <row r="257" spans="1:5" ht="12.75">
      <c r="A257" s="4"/>
      <c r="B257" s="7"/>
      <c r="C257" s="19"/>
      <c r="D257" s="2"/>
      <c r="E257" s="34"/>
    </row>
    <row r="258" spans="1:5" ht="12.75">
      <c r="A258" s="4"/>
      <c r="B258" s="7"/>
      <c r="C258" s="19"/>
      <c r="D258" s="2"/>
      <c r="E258" s="34"/>
    </row>
    <row r="259" spans="1:5" ht="12.75">
      <c r="A259" s="4"/>
      <c r="B259" s="7"/>
      <c r="C259" s="19"/>
      <c r="D259" s="2"/>
      <c r="E259" s="34"/>
    </row>
    <row r="260" spans="1:5" ht="12.75">
      <c r="A260" s="4"/>
      <c r="B260" s="7"/>
      <c r="C260" s="19"/>
      <c r="D260" s="2"/>
      <c r="E260" s="34"/>
    </row>
    <row r="261" spans="1:5" ht="12.75">
      <c r="A261" s="4"/>
      <c r="B261" s="7"/>
      <c r="C261" s="19"/>
      <c r="D261" s="2"/>
      <c r="E261" s="34"/>
    </row>
    <row r="262" spans="1:5" ht="12.75">
      <c r="A262" s="4"/>
      <c r="B262" s="7"/>
      <c r="C262" s="19"/>
      <c r="D262" s="2"/>
      <c r="E262" s="34"/>
    </row>
    <row r="263" spans="1:5" ht="12.75">
      <c r="A263" s="4"/>
      <c r="B263" s="7"/>
      <c r="C263" s="19"/>
      <c r="D263" s="2"/>
      <c r="E263" s="34"/>
    </row>
    <row r="264" spans="1:5" ht="12.75">
      <c r="A264" s="4"/>
      <c r="B264" s="7"/>
      <c r="C264" s="19"/>
      <c r="D264" s="2"/>
      <c r="E264" s="34"/>
    </row>
    <row r="265" spans="1:5" ht="12.75">
      <c r="A265" s="4"/>
      <c r="B265" s="7"/>
      <c r="C265" s="19"/>
      <c r="D265" s="2"/>
      <c r="E265" s="34"/>
    </row>
    <row r="266" spans="1:5" ht="12.75">
      <c r="A266" s="4"/>
      <c r="B266" s="7"/>
      <c r="C266" s="19"/>
      <c r="D266" s="2"/>
      <c r="E266" s="34"/>
    </row>
    <row r="267" spans="1:5" ht="12.75">
      <c r="A267" s="4"/>
      <c r="B267" s="7"/>
      <c r="C267" s="19"/>
      <c r="D267" s="2"/>
      <c r="E267" s="34"/>
    </row>
    <row r="268" spans="1:5" ht="12.75">
      <c r="A268" s="4"/>
      <c r="B268" s="7"/>
      <c r="C268" s="19"/>
      <c r="D268" s="2"/>
      <c r="E268" s="34"/>
    </row>
    <row r="269" spans="1:5" ht="12.75">
      <c r="A269" s="4"/>
      <c r="B269" s="7"/>
      <c r="C269" s="19"/>
      <c r="D269" s="2"/>
      <c r="E269" s="34"/>
    </row>
    <row r="270" spans="1:5" ht="12.75">
      <c r="A270" s="4"/>
      <c r="B270" s="7"/>
      <c r="C270" s="19"/>
      <c r="D270" s="2"/>
      <c r="E270" s="34"/>
    </row>
    <row r="271" spans="1:5" ht="12.75">
      <c r="A271" s="4"/>
      <c r="B271" s="7"/>
      <c r="C271" s="19"/>
      <c r="D271" s="2"/>
      <c r="E271" s="34"/>
    </row>
    <row r="272" spans="1:5" ht="12.75">
      <c r="A272" s="4"/>
      <c r="B272" s="7"/>
      <c r="C272" s="19"/>
      <c r="D272" s="2"/>
      <c r="E272" s="34"/>
    </row>
    <row r="273" spans="1:5" ht="12.75">
      <c r="A273" s="4"/>
      <c r="B273" s="7"/>
      <c r="C273" s="19"/>
      <c r="D273" s="2"/>
      <c r="E273" s="34"/>
    </row>
    <row r="274" spans="1:5" ht="12.75">
      <c r="A274" s="4"/>
      <c r="B274" s="7"/>
      <c r="C274" s="19"/>
      <c r="D274" s="2"/>
      <c r="E274" s="34"/>
    </row>
    <row r="275" spans="1:5" ht="12.75">
      <c r="A275" s="4"/>
      <c r="B275" s="7"/>
      <c r="C275" s="19"/>
      <c r="D275" s="2"/>
      <c r="E275" s="34"/>
    </row>
    <row r="276" spans="1:6" ht="12.75">
      <c r="A276" s="4"/>
      <c r="B276" s="7"/>
      <c r="C276" s="19"/>
      <c r="D276" s="2"/>
      <c r="E276" s="34"/>
      <c r="F276" s="13"/>
    </row>
    <row r="277" spans="1:5" ht="12.75">
      <c r="A277" s="4"/>
      <c r="B277" s="7"/>
      <c r="C277" s="19"/>
      <c r="D277" s="2"/>
      <c r="E277" s="34"/>
    </row>
    <row r="278" spans="1:5" ht="12.75">
      <c r="A278" s="4"/>
      <c r="B278" s="7"/>
      <c r="C278" s="19"/>
      <c r="D278" s="2"/>
      <c r="E278" s="34"/>
    </row>
    <row r="279" spans="1:5" ht="12.75">
      <c r="A279" s="4"/>
      <c r="B279" s="7"/>
      <c r="C279" s="19"/>
      <c r="D279" s="2"/>
      <c r="E279" s="34"/>
    </row>
    <row r="280" spans="1:5" ht="12.75">
      <c r="A280" s="4"/>
      <c r="B280" s="7"/>
      <c r="C280" s="16"/>
      <c r="D280" s="2"/>
      <c r="E280" s="34"/>
    </row>
    <row r="281" spans="1:5" ht="12.75">
      <c r="A281" s="4"/>
      <c r="B281" s="7"/>
      <c r="C281" s="19"/>
      <c r="D281" s="2"/>
      <c r="E281" s="34"/>
    </row>
    <row r="282" spans="1:5" ht="12.75">
      <c r="A282" s="4"/>
      <c r="B282" s="7"/>
      <c r="C282" s="19"/>
      <c r="D282" s="2"/>
      <c r="E282" s="34"/>
    </row>
    <row r="283" spans="1:5" ht="12.75">
      <c r="A283" s="4"/>
      <c r="B283" s="7"/>
      <c r="C283" s="19"/>
      <c r="D283" s="2"/>
      <c r="E283" s="34"/>
    </row>
    <row r="284" spans="1:5" ht="12.75">
      <c r="A284" s="4"/>
      <c r="B284" s="7"/>
      <c r="C284" s="19"/>
      <c r="D284" s="2"/>
      <c r="E284" s="34"/>
    </row>
    <row r="285" spans="1:5" ht="12.75">
      <c r="A285" s="4"/>
      <c r="B285" s="7"/>
      <c r="C285" s="19"/>
      <c r="D285" s="2"/>
      <c r="E285" s="34"/>
    </row>
    <row r="286" spans="1:5" ht="12.75">
      <c r="A286" s="4"/>
      <c r="B286" s="7"/>
      <c r="C286" s="19"/>
      <c r="D286" s="2"/>
      <c r="E286" s="34"/>
    </row>
    <row r="287" spans="1:5" ht="12.75">
      <c r="A287" s="4"/>
      <c r="B287" s="7"/>
      <c r="C287" s="19"/>
      <c r="D287" s="2"/>
      <c r="E287" s="34"/>
    </row>
    <row r="288" spans="1:5" ht="12.75">
      <c r="A288" s="4"/>
      <c r="B288" s="7"/>
      <c r="C288" s="19"/>
      <c r="D288" s="2"/>
      <c r="E288" s="34"/>
    </row>
    <row r="289" spans="1:5" ht="12.75">
      <c r="A289" s="4"/>
      <c r="B289" s="7"/>
      <c r="C289" s="19"/>
      <c r="D289" s="2"/>
      <c r="E289" s="34"/>
    </row>
    <row r="290" spans="1:5" ht="12.75">
      <c r="A290" s="4"/>
      <c r="B290" s="7"/>
      <c r="C290" s="19"/>
      <c r="D290" s="2"/>
      <c r="E290" s="34"/>
    </row>
    <row r="291" spans="1:5" ht="12.75">
      <c r="A291" s="4"/>
      <c r="B291" s="7"/>
      <c r="C291" s="19"/>
      <c r="D291" s="2"/>
      <c r="E291" s="34"/>
    </row>
    <row r="292" spans="1:5" ht="12.75">
      <c r="A292" s="4"/>
      <c r="B292" s="7"/>
      <c r="C292" s="19"/>
      <c r="D292" s="2"/>
      <c r="E292" s="34"/>
    </row>
    <row r="293" spans="1:5" ht="12.75">
      <c r="A293" s="4"/>
      <c r="B293" s="7"/>
      <c r="C293" s="19"/>
      <c r="D293" s="2"/>
      <c r="E293" s="34"/>
    </row>
    <row r="294" spans="1:5" ht="12.75">
      <c r="A294" s="4"/>
      <c r="B294" s="7"/>
      <c r="C294" s="19"/>
      <c r="D294" s="10"/>
      <c r="E294" s="34"/>
    </row>
    <row r="295" spans="1:5" ht="12.75">
      <c r="A295" s="4"/>
      <c r="B295" s="7"/>
      <c r="C295" s="19"/>
      <c r="D295" s="2"/>
      <c r="E295" s="34"/>
    </row>
    <row r="296" spans="1:5" ht="12.75">
      <c r="A296" s="4"/>
      <c r="B296" s="7"/>
      <c r="C296" s="19"/>
      <c r="D296" s="2"/>
      <c r="E296" s="34"/>
    </row>
    <row r="297" spans="1:5" ht="12.75">
      <c r="A297" s="4"/>
      <c r="B297" s="7"/>
      <c r="C297" s="19"/>
      <c r="D297" s="2"/>
      <c r="E297" s="34"/>
    </row>
    <row r="298" spans="1:5" ht="12.75">
      <c r="A298" s="4"/>
      <c r="B298" s="7"/>
      <c r="C298" s="19"/>
      <c r="D298" s="2"/>
      <c r="E298" s="34"/>
    </row>
    <row r="299" spans="1:5" ht="12.75">
      <c r="A299" s="4"/>
      <c r="B299" s="7"/>
      <c r="C299" s="19"/>
      <c r="D299" s="2"/>
      <c r="E299" s="34"/>
    </row>
    <row r="300" spans="1:5" ht="12.75">
      <c r="A300" s="4"/>
      <c r="B300" s="11"/>
      <c r="C300" s="16"/>
      <c r="D300" s="2"/>
      <c r="E300" s="34"/>
    </row>
    <row r="301" spans="1:5" ht="12.75">
      <c r="A301" s="4"/>
      <c r="B301" s="7"/>
      <c r="C301" s="19"/>
      <c r="D301" s="2"/>
      <c r="E301" s="34"/>
    </row>
    <row r="302" spans="1:5" ht="12.75">
      <c r="A302" s="4"/>
      <c r="B302" s="7"/>
      <c r="C302" s="19"/>
      <c r="D302" s="2"/>
      <c r="E302" s="34"/>
    </row>
    <row r="303" spans="1:6" ht="12.75">
      <c r="A303" s="4"/>
      <c r="B303" s="7"/>
      <c r="C303" s="19"/>
      <c r="D303" s="2"/>
      <c r="E303" s="34"/>
      <c r="F303" s="13"/>
    </row>
    <row r="304" spans="1:5" ht="12.75">
      <c r="A304" s="4"/>
      <c r="B304" s="7"/>
      <c r="C304" s="19"/>
      <c r="D304" s="2"/>
      <c r="E304" s="34"/>
    </row>
    <row r="305" spans="1:5" ht="12.75">
      <c r="A305" s="4"/>
      <c r="B305" s="7"/>
      <c r="C305" s="19"/>
      <c r="D305" s="2"/>
      <c r="E305" s="34"/>
    </row>
    <row r="306" spans="1:5" ht="12.75">
      <c r="A306" s="4"/>
      <c r="B306" s="7"/>
      <c r="C306" s="19"/>
      <c r="D306" s="2"/>
      <c r="E306" s="34"/>
    </row>
    <row r="307" spans="1:5" ht="12.75">
      <c r="A307" s="4"/>
      <c r="B307" s="7"/>
      <c r="C307" s="19"/>
      <c r="D307" s="2"/>
      <c r="E307" s="34"/>
    </row>
    <row r="308" spans="1:5" ht="12.75">
      <c r="A308" s="4"/>
      <c r="B308" s="7"/>
      <c r="C308" s="19"/>
      <c r="D308" s="2"/>
      <c r="E308" s="34"/>
    </row>
    <row r="309" spans="1:5" ht="12.75">
      <c r="A309" s="4"/>
      <c r="B309" s="7"/>
      <c r="C309" s="19"/>
      <c r="D309" s="2"/>
      <c r="E309" s="34"/>
    </row>
    <row r="310" spans="1:7" ht="12.75">
      <c r="A310" s="4"/>
      <c r="B310" s="7"/>
      <c r="C310" s="19"/>
      <c r="D310" s="2"/>
      <c r="E310" s="34"/>
      <c r="G310" s="13"/>
    </row>
    <row r="311" spans="1:5" ht="12.75">
      <c r="A311" s="4"/>
      <c r="B311" s="7"/>
      <c r="C311" s="19"/>
      <c r="D311" s="2"/>
      <c r="E311" s="34"/>
    </row>
    <row r="312" spans="1:5" ht="12.75">
      <c r="A312" s="4"/>
      <c r="B312" s="7"/>
      <c r="C312" s="19"/>
      <c r="D312" s="2"/>
      <c r="E312" s="34"/>
    </row>
    <row r="313" spans="1:6" ht="12.75">
      <c r="A313" s="4"/>
      <c r="B313" s="7"/>
      <c r="C313" s="19"/>
      <c r="D313" s="2"/>
      <c r="E313" s="34"/>
      <c r="F313" s="13"/>
    </row>
    <row r="314" spans="1:5" ht="12.75">
      <c r="A314" s="4"/>
      <c r="B314" s="7"/>
      <c r="C314" s="19"/>
      <c r="D314" s="2"/>
      <c r="E314" s="34"/>
    </row>
    <row r="315" spans="1:5" ht="12.75">
      <c r="A315" s="4"/>
      <c r="B315" s="7"/>
      <c r="C315" s="19"/>
      <c r="D315" s="2"/>
      <c r="E315" s="34"/>
    </row>
    <row r="316" spans="1:6" ht="12.75">
      <c r="A316" s="4"/>
      <c r="B316" s="7"/>
      <c r="C316" s="19"/>
      <c r="D316" s="2"/>
      <c r="E316" s="34"/>
      <c r="F316" s="13"/>
    </row>
    <row r="317" spans="1:5" ht="12.75">
      <c r="A317" s="4"/>
      <c r="B317" s="7"/>
      <c r="C317" s="19"/>
      <c r="D317" s="2"/>
      <c r="E317" s="34"/>
    </row>
    <row r="318" spans="1:5" ht="12.75">
      <c r="A318" s="4"/>
      <c r="B318" s="7"/>
      <c r="C318" s="19"/>
      <c r="D318" s="2"/>
      <c r="E318" s="34"/>
    </row>
    <row r="319" spans="1:5" ht="12.75">
      <c r="A319" s="4"/>
      <c r="B319" s="7"/>
      <c r="C319" s="19"/>
      <c r="D319" s="2"/>
      <c r="E319" s="34"/>
    </row>
    <row r="320" spans="1:5" ht="12.75">
      <c r="A320" s="4"/>
      <c r="B320" s="7"/>
      <c r="C320" s="19"/>
      <c r="D320" s="2"/>
      <c r="E320" s="34"/>
    </row>
    <row r="321" spans="1:5" ht="12.75">
      <c r="A321" s="4"/>
      <c r="B321" s="7"/>
      <c r="C321" s="19"/>
      <c r="D321" s="2"/>
      <c r="E321" s="34"/>
    </row>
    <row r="322" spans="1:5" ht="12.75">
      <c r="A322" s="4"/>
      <c r="B322" s="7"/>
      <c r="C322" s="19"/>
      <c r="D322" s="2"/>
      <c r="E322" s="34"/>
    </row>
    <row r="323" spans="1:8" ht="12.75">
      <c r="A323" s="4"/>
      <c r="B323" s="7"/>
      <c r="C323" s="19"/>
      <c r="D323" s="2"/>
      <c r="E323" s="34"/>
      <c r="F323" s="13"/>
      <c r="H323" s="13"/>
    </row>
    <row r="324" spans="1:7" ht="12.75">
      <c r="A324" s="4"/>
      <c r="B324" s="7"/>
      <c r="C324" s="19"/>
      <c r="D324" s="2"/>
      <c r="E324" s="34"/>
      <c r="F324" s="13"/>
      <c r="G324" s="13"/>
    </row>
    <row r="325" spans="1:5" ht="12.75">
      <c r="A325" s="4"/>
      <c r="B325" s="7"/>
      <c r="C325" s="19"/>
      <c r="D325" s="2"/>
      <c r="E325" s="34"/>
    </row>
    <row r="326" spans="1:5" ht="12.75">
      <c r="A326" s="4"/>
      <c r="B326" s="7"/>
      <c r="C326" s="19"/>
      <c r="D326" s="2"/>
      <c r="E326" s="34"/>
    </row>
    <row r="327" spans="1:6" ht="12.75">
      <c r="A327" s="4"/>
      <c r="B327" s="7"/>
      <c r="C327" s="19"/>
      <c r="D327" s="2"/>
      <c r="E327" s="34"/>
      <c r="F327" s="13"/>
    </row>
    <row r="328" spans="1:5" ht="12.75">
      <c r="A328" s="4"/>
      <c r="B328" s="7"/>
      <c r="C328" s="19"/>
      <c r="D328" s="2"/>
      <c r="E328" s="34"/>
    </row>
    <row r="329" spans="1:5" ht="12.75">
      <c r="A329" s="4"/>
      <c r="B329" s="7"/>
      <c r="C329" s="19"/>
      <c r="D329" s="2"/>
      <c r="E329" s="34"/>
    </row>
    <row r="330" spans="1:5" ht="12.75">
      <c r="A330" s="4"/>
      <c r="B330" s="7"/>
      <c r="C330" s="19"/>
      <c r="D330" s="2"/>
      <c r="E330" s="34"/>
    </row>
    <row r="331" spans="1:5" ht="12.75">
      <c r="A331" s="4"/>
      <c r="B331" s="7"/>
      <c r="C331" s="19"/>
      <c r="D331" s="2"/>
      <c r="E331" s="34"/>
    </row>
    <row r="332" spans="1:5" ht="12.75">
      <c r="A332" s="4"/>
      <c r="B332" s="7"/>
      <c r="C332" s="19"/>
      <c r="D332" s="2"/>
      <c r="E332" s="34"/>
    </row>
    <row r="333" spans="1:5" ht="12.75">
      <c r="A333" s="4"/>
      <c r="B333" s="7"/>
      <c r="C333" s="19"/>
      <c r="D333" s="2"/>
      <c r="E333" s="34"/>
    </row>
    <row r="334" spans="1:6" ht="12.75">
      <c r="A334" s="4"/>
      <c r="B334" s="7"/>
      <c r="C334" s="19"/>
      <c r="D334" s="2"/>
      <c r="E334" s="34"/>
      <c r="F334" s="13"/>
    </row>
    <row r="335" spans="1:5" ht="12.75">
      <c r="A335" s="4"/>
      <c r="B335" s="7"/>
      <c r="C335" s="19"/>
      <c r="D335" s="2"/>
      <c r="E335" s="34"/>
    </row>
    <row r="336" spans="1:5" ht="12.75">
      <c r="A336" s="4"/>
      <c r="B336" s="7"/>
      <c r="C336" s="19"/>
      <c r="D336" s="2"/>
      <c r="E336" s="34"/>
    </row>
    <row r="337" spans="1:5" ht="12.75">
      <c r="A337" s="4"/>
      <c r="B337" s="7"/>
      <c r="C337" s="19"/>
      <c r="D337" s="2"/>
      <c r="E337" s="34"/>
    </row>
    <row r="338" spans="1:5" ht="12.75">
      <c r="A338" s="4"/>
      <c r="B338" s="7"/>
      <c r="C338" s="19"/>
      <c r="D338" s="2"/>
      <c r="E338" s="34"/>
    </row>
    <row r="339" spans="1:5" ht="12.75">
      <c r="A339" s="4"/>
      <c r="B339" s="7"/>
      <c r="C339" s="19"/>
      <c r="D339" s="2"/>
      <c r="E339" s="34"/>
    </row>
    <row r="340" spans="1:5" ht="12.75">
      <c r="A340" s="4"/>
      <c r="B340" s="7"/>
      <c r="C340" s="19"/>
      <c r="D340" s="2"/>
      <c r="E340" s="34"/>
    </row>
    <row r="341" spans="1:5" ht="12.75">
      <c r="A341" s="4"/>
      <c r="B341" s="7"/>
      <c r="C341" s="19"/>
      <c r="D341" s="2"/>
      <c r="E341" s="34"/>
    </row>
    <row r="342" spans="1:5" ht="12.75">
      <c r="A342" s="4"/>
      <c r="B342" s="7"/>
      <c r="C342" s="19"/>
      <c r="D342" s="2"/>
      <c r="E342" s="34"/>
    </row>
    <row r="343" spans="1:5" ht="12.75">
      <c r="A343" s="4"/>
      <c r="B343" s="7"/>
      <c r="C343" s="19"/>
      <c r="D343" s="2"/>
      <c r="E343" s="34"/>
    </row>
    <row r="344" spans="1:5" ht="12.75">
      <c r="A344" s="4"/>
      <c r="B344" s="7"/>
      <c r="C344" s="19"/>
      <c r="D344" s="2"/>
      <c r="E344" s="34"/>
    </row>
    <row r="345" spans="1:5" ht="12.75">
      <c r="A345" s="4"/>
      <c r="B345" s="7"/>
      <c r="C345" s="19"/>
      <c r="D345" s="2"/>
      <c r="E345" s="34"/>
    </row>
    <row r="346" spans="1:5" ht="12.75">
      <c r="A346" s="4"/>
      <c r="B346" s="7"/>
      <c r="C346" s="19"/>
      <c r="D346" s="2"/>
      <c r="E346" s="34"/>
    </row>
    <row r="347" spans="1:5" ht="12.75">
      <c r="A347" s="4"/>
      <c r="B347" s="7"/>
      <c r="C347" s="19"/>
      <c r="D347" s="2"/>
      <c r="E347" s="34"/>
    </row>
    <row r="348" spans="1:5" ht="12.75">
      <c r="A348" s="4"/>
      <c r="B348" s="8"/>
      <c r="C348" s="19"/>
      <c r="D348" s="2"/>
      <c r="E348" s="34"/>
    </row>
    <row r="349" spans="1:5" ht="12.75">
      <c r="A349" s="4"/>
      <c r="B349" s="7"/>
      <c r="C349" s="16"/>
      <c r="D349" s="2"/>
      <c r="E349" s="34"/>
    </row>
    <row r="350" spans="1:5" ht="12.75">
      <c r="A350" s="4"/>
      <c r="B350" s="7"/>
      <c r="C350" s="16"/>
      <c r="D350" s="2"/>
      <c r="E350" s="34"/>
    </row>
    <row r="351" spans="1:5" ht="12.75">
      <c r="A351" s="4"/>
      <c r="B351" s="7"/>
      <c r="C351" s="19"/>
      <c r="D351" s="2"/>
      <c r="E351" s="34"/>
    </row>
    <row r="352" spans="1:5" ht="12.75">
      <c r="A352" s="4"/>
      <c r="B352" s="7"/>
      <c r="C352" s="19"/>
      <c r="D352" s="2"/>
      <c r="E352" s="34"/>
    </row>
    <row r="353" spans="1:5" ht="12.75">
      <c r="A353" s="4"/>
      <c r="B353" s="7"/>
      <c r="C353" s="19"/>
      <c r="D353" s="2"/>
      <c r="E353" s="34"/>
    </row>
    <row r="354" spans="1:5" ht="12.75">
      <c r="A354" s="4"/>
      <c r="B354" s="7"/>
      <c r="C354" s="19"/>
      <c r="D354" s="2"/>
      <c r="E354" s="34"/>
    </row>
    <row r="355" spans="1:6" ht="12.75">
      <c r="A355" s="4"/>
      <c r="B355" s="7"/>
      <c r="C355" s="19"/>
      <c r="D355" s="2"/>
      <c r="E355" s="34"/>
      <c r="F355" s="13"/>
    </row>
    <row r="356" spans="1:5" ht="12.75">
      <c r="A356" s="4"/>
      <c r="B356" s="7"/>
      <c r="C356" s="19"/>
      <c r="D356" s="2"/>
      <c r="E356" s="34"/>
    </row>
    <row r="357" spans="1:5" ht="12.75">
      <c r="A357" s="4"/>
      <c r="B357" s="7"/>
      <c r="C357" s="19"/>
      <c r="D357" s="2"/>
      <c r="E357" s="34"/>
    </row>
    <row r="358" spans="1:5" ht="12.75">
      <c r="A358" s="4"/>
      <c r="B358" s="7"/>
      <c r="C358" s="19"/>
      <c r="D358" s="2"/>
      <c r="E358" s="34"/>
    </row>
    <row r="359" spans="1:5" ht="12.75">
      <c r="A359" s="4"/>
      <c r="B359" s="7"/>
      <c r="C359" s="19"/>
      <c r="D359" s="2"/>
      <c r="E359" s="34"/>
    </row>
    <row r="360" spans="1:5" ht="12.75">
      <c r="A360" s="4"/>
      <c r="B360" s="7"/>
      <c r="C360" s="19"/>
      <c r="D360" s="2"/>
      <c r="E360" s="34"/>
    </row>
    <row r="361" spans="1:5" ht="12.75">
      <c r="A361" s="4"/>
      <c r="B361" s="8"/>
      <c r="C361" s="16"/>
      <c r="D361" s="2"/>
      <c r="E361" s="34"/>
    </row>
    <row r="362" spans="1:5" ht="12.75">
      <c r="A362" s="4"/>
      <c r="B362" s="7"/>
      <c r="C362" s="19"/>
      <c r="D362" s="2"/>
      <c r="E362" s="34"/>
    </row>
    <row r="363" spans="1:5" ht="12.75">
      <c r="A363" s="4"/>
      <c r="B363" s="7"/>
      <c r="C363" s="19"/>
      <c r="D363" s="2"/>
      <c r="E363" s="34"/>
    </row>
    <row r="364" spans="1:5" ht="12.75">
      <c r="A364" s="4"/>
      <c r="B364" s="7"/>
      <c r="C364" s="19"/>
      <c r="D364" s="2"/>
      <c r="E364" s="34"/>
    </row>
    <row r="365" spans="1:5" ht="12.75">
      <c r="A365" s="4"/>
      <c r="B365" s="7"/>
      <c r="C365" s="19"/>
      <c r="D365" s="2"/>
      <c r="E365" s="34"/>
    </row>
    <row r="366" spans="1:5" ht="12.75">
      <c r="A366" s="4"/>
      <c r="B366" s="7"/>
      <c r="C366" s="19"/>
      <c r="D366" s="2"/>
      <c r="E366" s="34"/>
    </row>
    <row r="367" spans="1:5" ht="12.75">
      <c r="A367" s="4"/>
      <c r="B367" s="8"/>
      <c r="C367" s="16"/>
      <c r="D367" s="2"/>
      <c r="E367" s="34"/>
    </row>
    <row r="368" spans="1:5" ht="12.75">
      <c r="A368" s="4"/>
      <c r="B368" s="7"/>
      <c r="C368" s="19"/>
      <c r="D368" s="2"/>
      <c r="E368" s="34"/>
    </row>
    <row r="369" spans="1:5" ht="12.75">
      <c r="A369" s="4"/>
      <c r="B369" s="7"/>
      <c r="C369" s="19"/>
      <c r="D369" s="2"/>
      <c r="E369" s="34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Filomena Patruno</dc:creator>
  <cp:keywords/>
  <dc:description/>
  <cp:lastModifiedBy>angeladenigris</cp:lastModifiedBy>
  <cp:lastPrinted>2021-05-27T09:25:59Z</cp:lastPrinted>
  <dcterms:created xsi:type="dcterms:W3CDTF">2021-01-11T10:35:01Z</dcterms:created>
  <dcterms:modified xsi:type="dcterms:W3CDTF">2021-05-27T10:35:28Z</dcterms:modified>
  <cp:category/>
  <cp:version/>
  <cp:contentType/>
  <cp:contentStatus/>
</cp:coreProperties>
</file>